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35" windowWidth="12390" windowHeight="8640" activeTab="0"/>
  </bookViews>
  <sheets>
    <sheet name="A" sheetId="1" r:id="rId1"/>
    <sheet name="B" sheetId="2" r:id="rId2"/>
    <sheet name="C" sheetId="3" r:id="rId3"/>
    <sheet name="D" sheetId="4" r:id="rId4"/>
    <sheet name="E" sheetId="5" state="hidden" r:id="rId5"/>
  </sheets>
  <definedNames>
    <definedName name="BlankA1">'A'!$F$9:$K$9,'A'!$F$10:$L$11,'A'!$N$10:$O$11</definedName>
    <definedName name="BlankA2">'A'!$G$14:$K$16,'A'!$K$17:$K$19,'A'!$G$22:$K$26,'A'!$K$27:$K$30</definedName>
    <definedName name="BlankA3">'A'!$K$34,'A'!$G$35:$K$35,'A'!$K$36:$L$37,'A'!$F$38:$L$38</definedName>
    <definedName name="BlankA4">'A'!$F$41:$L$49,'A'!$F$51:$M$51,'A'!$G$52:$M$52</definedName>
    <definedName name="BlankB1">'B'!$D$5:$M$5,'B'!$B$6:$M$15,'B'!$D$16:$E$16,'B'!$D$17:$F$17</definedName>
    <definedName name="BlankB2">'B'!$B$23:$M$33</definedName>
    <definedName name="BlankB3">'B'!$B$44:$M$46,'B'!$B$50:$K$50,'B'!$B$53:$N$60</definedName>
    <definedName name="Fremkomstmidler">'C'!$C$39:$C$45</definedName>
    <definedName name="Frokost">'A'!$F$41:$H$47,'A'!$K$46:$L$46,'A'!$K$47:$L$47,'A'!$M$51,'A'!$G$51:$H$51,'A'!$K$46,'A'!$K$47,'A'!$M$52,'A'!$F$51,'A'!$G$52:$H$52,'A'!$M$53</definedName>
    <definedName name="Innland_kost">'C'!$C$9:$C$10</definedName>
    <definedName name="Landnavn">'C'!$B$54:$B$220</definedName>
    <definedName name="nettoføringsordning">'E'!$A$27:$A$28</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 name="_xlnm.Print_Area" localSheetId="0">'A'!$C$3:$S$60</definedName>
    <definedName name="_xlnm.Print_Area" localSheetId="1">'B'!$B$2:$O$60</definedName>
  </definedNames>
  <calcPr fullCalcOnLoad="1"/>
</workbook>
</file>

<file path=xl/comments1.xml><?xml version="1.0" encoding="utf-8"?>
<comments xmlns="http://schemas.openxmlformats.org/spreadsheetml/2006/main">
  <authors>
    <author>Erik Jahre</author>
    <author>5-bjmo</author>
    <author>Siri Qviller</author>
    <author>0-siqv</author>
    <author>0-anas</author>
    <author>Aschim Anniken</author>
  </authors>
  <commentList>
    <comment ref="C40" authorId="0">
      <text>
        <r>
          <rPr>
            <b/>
            <sz val="12"/>
            <rFont val="Tahoma"/>
            <family val="2"/>
          </rPr>
          <t>Angi antall som skal trekkes. Skjemaet beregner selv korrekt trekk.</t>
        </r>
      </text>
    </comment>
    <comment ref="G40" authorId="0">
      <text>
        <r>
          <rPr>
            <b/>
            <sz val="12"/>
            <rFont val="Tahoma"/>
            <family val="2"/>
          </rPr>
          <t>For at det skal trekkes for lunsj må det være servert en fullverdig lunsj.</t>
        </r>
      </text>
    </comment>
    <comment ref="C46" authorId="0">
      <text>
        <r>
          <rPr>
            <b/>
            <sz val="12"/>
            <rFont val="Tahoma"/>
            <family val="2"/>
          </rPr>
          <t>Velg land i rullgardin-menyen til høyre</t>
        </r>
      </text>
    </comment>
    <comment ref="K15" authorId="0">
      <text>
        <r>
          <rPr>
            <b/>
            <sz val="12"/>
            <rFont val="Tahoma"/>
            <family val="2"/>
          </rPr>
          <t>Kost 6-12 timer ytes med 1/2 av satsen for over 12 timer.</t>
        </r>
      </text>
    </comment>
    <comment ref="K22" authorId="0">
      <text>
        <r>
          <rPr>
            <b/>
            <sz val="12"/>
            <rFont val="Tahoma"/>
            <family val="2"/>
          </rPr>
          <t xml:space="preserve">For reiser som varer ut over hele døgn (påbegynte døgn) gis 1/2 sats f.o.m. 6 timer t.o.m. 12 timer og full sats over 12 timer. </t>
        </r>
      </text>
    </comment>
    <comment ref="K17" authorId="1">
      <text>
        <r>
          <rPr>
            <b/>
            <sz val="12"/>
            <rFont val="Tahoma"/>
            <family val="2"/>
          </rPr>
          <t xml:space="preserve">For reiser som varer ut over hele døgn (påbegynte døgn) gis kr 307 f.o.m. 6 timer t.o.m. 12 timer og kr 570 hvis over 12 timer. 
</t>
        </r>
        <r>
          <rPr>
            <sz val="8"/>
            <rFont val="Tahoma"/>
            <family val="2"/>
          </rPr>
          <t xml:space="preserve">
</t>
        </r>
      </text>
    </comment>
    <comment ref="K14" authorId="2">
      <text>
        <r>
          <rPr>
            <b/>
            <sz val="12"/>
            <rFont val="Tahoma"/>
            <family val="2"/>
          </rPr>
          <t>Her føres bare  antall for ulegitimert kostgodtgjørelse. Legitimerte  utgifter (etter regning) spesifiseres på baksiden.</t>
        </r>
        <r>
          <rPr>
            <sz val="10"/>
            <rFont val="Tahoma"/>
            <family val="2"/>
          </rPr>
          <t xml:space="preserve">
</t>
        </r>
      </text>
    </comment>
    <comment ref="K34" authorId="2">
      <text>
        <r>
          <rPr>
            <b/>
            <sz val="12"/>
            <rFont val="Tahoma"/>
            <family val="2"/>
          </rPr>
          <t>Passasjertillegget gis per km for hver passasjer. 
Passasjerene må ha oppdrag for det offentlige og navnene må oppgis i merknadsfeltet.
s</t>
        </r>
      </text>
    </comment>
    <comment ref="M4" authorId="3">
      <text>
        <r>
          <rPr>
            <b/>
            <sz val="12"/>
            <rFont val="Tahoma"/>
            <family val="2"/>
          </rPr>
          <t>Det er ikke nødvendig å oppgi fødselsnummer dersom ansattnummer er oppgitt.</t>
        </r>
        <r>
          <rPr>
            <sz val="8"/>
            <rFont val="Tahoma"/>
            <family val="2"/>
          </rPr>
          <t xml:space="preserve">
</t>
        </r>
      </text>
    </comment>
    <comment ref="J27" authorId="3">
      <text>
        <r>
          <rPr>
            <b/>
            <sz val="12"/>
            <rFont val="Tahoma"/>
            <family val="2"/>
          </rPr>
          <t>Kursgodtgjørelse gis for antall hele døgn(24 timer) hvor alle tre måltider er dekket av arbeidsgiver eller andre.</t>
        </r>
        <r>
          <rPr>
            <sz val="8"/>
            <rFont val="Tahoma"/>
            <family val="2"/>
          </rPr>
          <t xml:space="preserve">
</t>
        </r>
      </text>
    </comment>
    <comment ref="M9" authorId="3">
      <text>
        <r>
          <rPr>
            <b/>
            <sz val="12"/>
            <rFont val="Tahoma"/>
            <family val="2"/>
          </rPr>
          <t>Personer med arbeidssted i Tromsø skal ha kr 0,10 i tillegg til den vanlige kilometergodtgjørelsen.
Disse må oppgi Tromsø i region.</t>
        </r>
        <r>
          <rPr>
            <sz val="8"/>
            <rFont val="Tahoma"/>
            <family val="2"/>
          </rPr>
          <t xml:space="preserve">
</t>
        </r>
      </text>
    </comment>
    <comment ref="K18" authorId="0">
      <text>
        <r>
          <rPr>
            <b/>
            <sz val="12"/>
            <rFont val="Tahoma"/>
            <family val="2"/>
          </rPr>
          <t xml:space="preserve">For reiser som varer ut over hele døgn (påbegynte døgn) gis kr 307 f.o.m. 6 timer t.o.m. 12 timer og kr 570 hvis over 12 timer. 
Ved overnatting på pensjonat, er satsen den samme som ved overnatting på hotell, men det skal betales skatt av deler av beløpet. 
</t>
        </r>
      </text>
    </comment>
    <comment ref="K19" authorId="3">
      <text>
        <r>
          <rPr>
            <b/>
            <sz val="12"/>
            <rFont val="Tahoma"/>
            <family val="2"/>
          </rPr>
          <t xml:space="preserve">For reiser som varer ut over hele døgn (påbegynte døgn) gis kr 307 f.o.m. 6 timer t.o.m. 12 timer og kr 570 hvis over 12 timer. 
Ved overnatting på hybel, på brakke eller privat er satsen den samme som ved overnatting på hotell, men det skal betales skatt av deler av beløpet.  </t>
        </r>
        <r>
          <rPr>
            <sz val="8"/>
            <rFont val="Tahoma"/>
            <family val="2"/>
          </rPr>
          <t xml:space="preserve">
</t>
        </r>
      </text>
    </comment>
    <comment ref="K24" authorId="0">
      <text>
        <r>
          <rPr>
            <b/>
            <sz val="12"/>
            <rFont val="Tahoma"/>
            <family val="2"/>
          </rPr>
          <t xml:space="preserve">For reiser som varer ut over hele døgn (påbegynte døgn) gis 1/2 sats f.o.m. 6 timer t.o.m. 12 timer og full sats over 12 timer. 
Ved overnatting på pensjonat, er satsen den samme som ved overnatting på hotell, men det skal betales skatt av deler av beløpet. </t>
        </r>
      </text>
    </comment>
    <comment ref="C48" authorId="0">
      <text>
        <r>
          <rPr>
            <b/>
            <sz val="12"/>
            <rFont val="Tahoma"/>
            <family val="2"/>
          </rPr>
          <t>Velg land i rullgardin-menyen til høyre</t>
        </r>
      </text>
    </comment>
    <comment ref="C49" authorId="0">
      <text>
        <r>
          <rPr>
            <b/>
            <sz val="12"/>
            <rFont val="Tahoma"/>
            <family val="2"/>
          </rPr>
          <t>Velg land i rullgardin-menyen til høyre</t>
        </r>
      </text>
    </comment>
    <comment ref="C47" authorId="0">
      <text>
        <r>
          <rPr>
            <b/>
            <sz val="12"/>
            <rFont val="Tahoma"/>
            <family val="2"/>
          </rPr>
          <t>Velg land i rullgardin-menyen til høyre</t>
        </r>
      </text>
    </comment>
    <comment ref="K30" authorId="4">
      <text>
        <r>
          <rPr>
            <b/>
            <sz val="12"/>
            <rFont val="Tahoma"/>
            <family val="2"/>
          </rPr>
          <t>For reiser som varer mer enn 1 døgn, regnes 12 timer eller mer inn i det nye døgnet som et nytt helt døgn. For reiser som varer under ett døgn, utbetales tillegget etter 12 timer.</t>
        </r>
      </text>
    </comment>
    <comment ref="O5" authorId="5">
      <text>
        <r>
          <rPr>
            <b/>
            <sz val="9"/>
            <rFont val="Tahoma"/>
            <family val="2"/>
          </rPr>
          <t>Dokumenttype, nummer og land (utsteder) fylles bare ut for personer som ikke har norsk fødselsnummer eller D-nummer.</t>
        </r>
        <r>
          <rPr>
            <sz val="9"/>
            <rFont val="Tahoma"/>
            <family val="2"/>
          </rPr>
          <t xml:space="preserve">
</t>
        </r>
      </text>
    </comment>
    <comment ref="L5" authorId="5">
      <text>
        <r>
          <rPr>
            <b/>
            <sz val="9"/>
            <rFont val="Tahoma"/>
            <family val="2"/>
          </rPr>
          <t>Dokumenttype, nummer og land (utsteder) fylles bare ut for personer som ikke har norsk fødselsnummer eller D-nummer.</t>
        </r>
      </text>
    </comment>
    <comment ref="F5" authorId="5">
      <text>
        <r>
          <rPr>
            <b/>
            <sz val="9"/>
            <rFont val="Tahoma"/>
            <family val="2"/>
          </rPr>
          <t>Dokumenttype, nummer og land (utsteder) fylles bare ut for personer som ikke har norsk fødselsnummer eller D-nummer.</t>
        </r>
        <r>
          <rPr>
            <sz val="9"/>
            <rFont val="Tahoma"/>
            <family val="2"/>
          </rPr>
          <t xml:space="preserve">
</t>
        </r>
      </text>
    </comment>
    <comment ref="K25" authorId="0">
      <text>
        <r>
          <rPr>
            <b/>
            <sz val="12"/>
            <rFont val="Tahoma"/>
            <family val="2"/>
          </rPr>
          <t xml:space="preserve">For reiser som varer ut over hele døgn (påbegynte døgn) gis 1/2 sats f.o.m. 6 timer t.o.m. 12 timer og full sats over 12 timer. 
Ved overnatting på hybel, på brakke eller privat er satsen den samme som ved overnatting på hotell, men det skal betales skatt av deler av beløpet.  </t>
        </r>
      </text>
    </comment>
  </commentList>
</comments>
</file>

<file path=xl/comments2.xml><?xml version="1.0" encoding="utf-8"?>
<comments xmlns="http://schemas.openxmlformats.org/spreadsheetml/2006/main">
  <authors>
    <author>Erik Jahre</author>
    <author>Siri Qviller</author>
    <author>0-siqv</author>
  </authors>
  <commentList>
    <comment ref="J4" authorId="0">
      <text>
        <r>
          <rPr>
            <b/>
            <sz val="12"/>
            <rFont val="Tahoma"/>
            <family val="2"/>
          </rPr>
          <t xml:space="preserve">Kilometer skal bare fylles ut dersom det skal gis kilometergodtgjørelse for bruk av egen bil. 
I dette tilfelle skal beløp ikke fylles ut. Beløpet beregnes automatisk og settes inn på forsiden av blanketten.
</t>
        </r>
      </text>
    </comment>
    <comment ref="I4" authorId="1">
      <text>
        <r>
          <rPr>
            <b/>
            <sz val="12"/>
            <rFont val="Tahoma"/>
            <family val="2"/>
          </rPr>
          <t xml:space="preserve">KODEFORKLARING:
</t>
        </r>
        <r>
          <rPr>
            <sz val="10"/>
            <rFont val="Tahoma"/>
            <family val="2"/>
          </rPr>
          <t xml:space="preserve">
</t>
        </r>
        <r>
          <rPr>
            <b/>
            <sz val="12"/>
            <rFont val="Tahoma"/>
            <family val="2"/>
          </rPr>
          <t>Blank  for normal kjøring
X        for kjøring hjem/arbeid
U        for kjøring i utlandet
Trykk på knappen MER INFO for nærmere forklaring til reglene.</t>
        </r>
      </text>
    </comment>
    <comment ref="M4" authorId="1">
      <text>
        <r>
          <rPr>
            <b/>
            <sz val="12"/>
            <rFont val="Tahoma"/>
            <family val="2"/>
          </rPr>
          <t>Kurs oppgis ifht 1 norsk krone. Det vil si kurs for alt annet enn Pund, Dollar og Euro må deles på 100.</t>
        </r>
        <r>
          <rPr>
            <sz val="10"/>
            <rFont val="Tahoma"/>
            <family val="2"/>
          </rPr>
          <t xml:space="preserve">
</t>
        </r>
      </text>
    </comment>
    <comment ref="B42" authorId="1">
      <text>
        <r>
          <rPr>
            <b/>
            <sz val="12"/>
            <rFont val="Tahoma"/>
            <family val="2"/>
          </rPr>
          <t>For å kunne beregne reisens totale kostnad, må billetter, hotell og lignende som er betalt av arbeidsgiver, føres opp her.</t>
        </r>
        <r>
          <rPr>
            <sz val="10"/>
            <rFont val="Tahoma"/>
            <family val="2"/>
          </rPr>
          <t xml:space="preserve">
</t>
        </r>
      </text>
    </comment>
    <comment ref="M22" authorId="1">
      <text>
        <r>
          <rPr>
            <b/>
            <sz val="12"/>
            <rFont val="Tahoma"/>
            <family val="2"/>
          </rPr>
          <t>Kurs oppgis ifht 1 norsk krone. Det vil si kurs for alt annet enn Pund, Dollar og Euro må deles på 100.</t>
        </r>
        <r>
          <rPr>
            <sz val="10"/>
            <rFont val="Tahoma"/>
            <family val="2"/>
          </rPr>
          <t xml:space="preserve">
</t>
        </r>
      </text>
    </comment>
    <comment ref="L4" authorId="2">
      <text>
        <r>
          <rPr>
            <b/>
            <sz val="12"/>
            <rFont val="Tahoma"/>
            <family val="2"/>
          </rPr>
          <t>Dersom det ikke brukes eget skyssmiddel og det skal oppgis et beløp, setter dere beløpet inn her. For norske kroner er det ikke nødvendig å fylle ut valuta.</t>
        </r>
      </text>
    </comment>
    <comment ref="N4" authorId="2">
      <text>
        <r>
          <rPr>
            <b/>
            <sz val="12"/>
            <rFont val="Tahoma"/>
            <family val="2"/>
          </rPr>
          <t>Dere kan ikke sette inn beløp i dette feltet. Dersom dere har behov for å sette inn et beløp her, setter dere beløpet inn i "Beløp i valuta". Da flyttes det automatisk til beløpsfeltet.</t>
        </r>
        <r>
          <rPr>
            <sz val="8"/>
            <rFont val="Tahoma"/>
            <family val="2"/>
          </rPr>
          <t xml:space="preserve">
</t>
        </r>
      </text>
    </comment>
  </commentList>
</comments>
</file>

<file path=xl/sharedStrings.xml><?xml version="1.0" encoding="utf-8"?>
<sst xmlns="http://schemas.openxmlformats.org/spreadsheetml/2006/main" count="481" uniqueCount="406">
  <si>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</si>
  <si>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</si>
  <si>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</si>
  <si>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</si>
  <si>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</si>
  <si>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</si>
  <si>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</si>
  <si>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</si>
  <si>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</si>
  <si>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</si>
  <si>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</si>
  <si>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</si>
  <si>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</si>
  <si>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</si>
  <si>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</si>
  <si>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</si>
  <si>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</si>
  <si>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</si>
  <si>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</si>
  <si>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</si>
  <si>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</si>
  <si>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</si>
  <si>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</si>
  <si>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</si>
  <si>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</si>
  <si>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</si>
  <si>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</si>
  <si>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</si>
  <si>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</si>
  <si>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</si>
  <si>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</si>
  <si>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</si>
  <si>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</si>
  <si>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</si>
  <si>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</si>
  <si>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</si>
  <si>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</si>
  <si>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</si>
  <si>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</si>
  <si>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</si>
  <si>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</si>
  <si>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</si>
  <si>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</si>
  <si>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</si>
  <si>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</si>
  <si>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</si>
  <si>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</si>
  <si>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</si>
  <si>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</si>
  <si>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</si>
  <si>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</si>
  <si>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</si>
  <si>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</si>
  <si>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</si>
  <si>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</si>
  <si>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</si>
  <si>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</si>
  <si>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</si>
  <si>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</si>
  <si>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</si>
  <si>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</si>
  <si>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</si>
  <si>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</si>
  <si>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</si>
  <si>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</si>
  <si>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</si>
  <si>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</si>
  <si>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</si>
  <si>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</si>
  <si>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</si>
  <si>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</si>
  <si>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</si>
  <si>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</si>
  <si>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</si>
  <si>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</si>
  <si>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</si>
  <si>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</si>
  <si>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</si>
  <si>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</si>
  <si>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</si>
  <si>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</si>
  <si>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</si>
  <si>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</si>
  <si>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U</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</si>
  <si>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</si>
  <si>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</si>
  <si>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</si>
  <si>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</si>
  <si>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</si>
  <si>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</si>
  <si>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</si>
  <si>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</si>
  <si>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</si>
  <si>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</si>
  <si>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</si>
  <si>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</si>
  <si>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</si>
  <si>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</si>
  <si>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</si>
  <si>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</si>
  <si>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</si>
  <si>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</si>
  <si>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</si>
  <si>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</si>
  <si>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</si>
  <si>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EL-bil</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</si>
  <si>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</si>
  <si>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</si>
  <si>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</si>
  <si>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</si>
  <si>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</si>
  <si>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</si>
  <si>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</si>
  <si>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</si>
  <si>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</si>
  <si>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</si>
  <si>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</si>
  <si>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</si>
  <si>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</si>
  <si>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</si>
  <si>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</si>
  <si>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</si>
  <si>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</si>
  <si>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</si>
  <si>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</si>
  <si>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</si>
  <si>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</si>
  <si>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</si>
  <si>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</si>
  <si>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</si>
  <si>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</si>
  <si>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</si>
  <si>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</si>
  <si>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</si>
  <si>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</si>
  <si>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</si>
  <si>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</si>
  <si>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</si>
  <si>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</si>
  <si>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</si>
  <si>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</si>
  <si>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</si>
  <si>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</si>
  <si>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</si>
  <si>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</si>
  <si>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</si>
  <si>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</si>
  <si>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</si>
  <si>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</si>
  <si>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</si>
  <si>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</si>
  <si>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</si>
  <si>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</si>
  <si>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</si>
  <si>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</si>
  <si>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</si>
  <si>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</si>
  <si>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</si>
  <si>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</si>
  <si>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</si>
  <si>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</si>
  <si>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</si>
  <si>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</si>
  <si>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</si>
  <si>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X</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</si>
  <si>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</si>
  <si>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</si>
  <si>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</si>
  <si>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</si>
  <si>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</si>
  <si>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</si>
  <si>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</si>
  <si>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</si>
  <si>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</si>
  <si>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</si>
  <si>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</si>
  <si>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</si>
  <si>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</si>
  <si>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</si>
  <si>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</si>
  <si>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</si>
  <si>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</si>
  <si>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</si>
  <si>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</si>
  <si>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</si>
  <si>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</si>
  <si>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</si>
  <si>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</si>
  <si>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</si>
  <si>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</si>
  <si>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</si>
  <si>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</si>
  <si>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r>
      <t xml:space="preserve">   </t>
    </r>
    <r>
      <rPr>
        <b/>
        <sz val="14"/>
        <rFont val="Arial"/>
        <family val="2"/>
      </rPr>
      <t>Overnatting</t>
    </r>
    <r>
      <rPr>
        <sz val="14"/>
        <rFont val="Arial"/>
        <family val="2"/>
      </rPr>
      <t xml:space="preserve"> (Navn på og sted for hotell, pensjonat e.a. (ikke privat).)</t>
    </r>
  </si>
  <si>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</si>
  <si>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</si>
  <si>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</si>
  <si>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</si>
  <si>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</si>
  <si>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</si>
  <si>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</si>
  <si>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</si>
  <si>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</si>
  <si>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</si>
  <si>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</si>
  <si>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</si>
  <si>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r>
      <t xml:space="preserve">   Merknader</t>
    </r>
    <r>
      <rPr>
        <sz val="14"/>
        <color indexed="8"/>
        <rFont val="Arial"/>
        <family val="2"/>
      </rPr>
      <t xml:space="preserve"> (Navn på passasjerer må oppgis her.)</t>
    </r>
  </si>
  <si>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</si>
  <si>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</si>
  <si>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</si>
  <si>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</si>
  <si>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</si>
  <si>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</si>
  <si>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</si>
  <si>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</si>
  <si>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</si>
  <si>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</si>
  <si>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</si>
  <si>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</si>
  <si>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</si>
  <si>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</si>
  <si>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</si>
  <si>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</si>
  <si>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</si>
  <si>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</si>
  <si>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</si>
  <si>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</si>
  <si>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</si>
  <si>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</si>
  <si>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</si>
  <si>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</si>
  <si>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</si>
  <si>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</si>
  <si>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</si>
  <si>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</si>
  <si>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</si>
  <si>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</si>
  <si>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</si>
  <si>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</si>
  <si>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</si>
  <si>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</si>
  <si>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</si>
  <si>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</si>
  <si>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</si>
  <si>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</si>
  <si>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</si>
  <si>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</si>
  <si>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</si>
  <si>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</si>
  <si>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</si>
  <si>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</si>
  <si>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</si>
  <si>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</si>
  <si>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</si>
  <si>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</si>
  <si>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</si>
  <si>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</si>
  <si>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</si>
  <si>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</si>
  <si>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</si>
  <si>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</si>
  <si>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</si>
  <si>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</si>
  <si>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</si>
  <si>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</si>
  <si>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</si>
  <si>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</si>
  <si>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</si>
  <si>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</si>
  <si>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</si>
  <si>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</si>
  <si>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</si>
  <si>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</si>
  <si>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</si>
  <si>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</si>
  <si>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</si>
  <si>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</si>
  <si>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</si>
  <si>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</si>
  <si>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</si>
  <si>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</si>
  <si>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</si>
  <si>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</si>
  <si>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</si>
  <si>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</si>
  <si>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</si>
  <si>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</si>
  <si>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</si>
  <si>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</si>
  <si>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</si>
  <si>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</si>
  <si>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</si>
  <si>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</si>
  <si>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</si>
  <si>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</si>
  <si>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Sør-Korea</t>
  </si>
  <si>
    <t>Taiwan</t>
  </si>
  <si>
    <t>Thailand</t>
  </si>
  <si>
    <t>Tyrkia</t>
  </si>
  <si>
    <t>Vietnam</t>
  </si>
  <si>
    <t>Jemen</t>
  </si>
  <si>
    <t>Australia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</si>
  <si>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</si>
  <si>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</si>
  <si>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</si>
  <si>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</si>
  <si>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</si>
  <si>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</si>
  <si>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</si>
  <si>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</si>
  <si>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</si>
  <si>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</si>
  <si>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</si>
  <si>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</si>
  <si>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</si>
  <si>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</si>
  <si>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</si>
  <si>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</si>
  <si>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</si>
  <si>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</si>
  <si>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</si>
  <si>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</si>
  <si>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</si>
  <si>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</si>
  <si>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</si>
  <si>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</si>
  <si>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</si>
  <si>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</si>
  <si>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</si>
  <si>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</si>
  <si>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</si>
  <si>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</si>
  <si>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</si>
  <si>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</si>
  <si>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</si>
  <si>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</si>
  <si>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</si>
  <si>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</si>
  <si>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</si>
  <si>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</si>
  <si>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</si>
  <si>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</si>
  <si>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</si>
  <si>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De feltene som er merket med grønt og har fortekster i kursiv, skal bare fylles ut dersom du ikke er registrert i lønnssystemet fra før.</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</si>
  <si>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</si>
  <si>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</si>
  <si>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</si>
  <si>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</si>
  <si>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</si>
  <si>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</si>
  <si>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</si>
  <si>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</si>
  <si>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</si>
  <si>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  New York</t>
  </si>
  <si>
    <t>Brunei</t>
  </si>
  <si>
    <t xml:space="preserve">  Istanbul</t>
  </si>
  <si>
    <t>Øst Timor</t>
  </si>
  <si>
    <t>Australia og Oceania:</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</si>
  <si>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</si>
  <si>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</si>
  <si>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</si>
  <si>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</si>
  <si>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</si>
  <si>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</si>
  <si>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</si>
  <si>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</si>
  <si>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</si>
  <si>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</si>
  <si>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</si>
  <si>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</si>
  <si>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</si>
  <si>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</si>
  <si>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</si>
  <si>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</si>
  <si>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</si>
  <si>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</si>
  <si>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</si>
  <si>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</si>
  <si>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</si>
  <si>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</si>
  <si>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</si>
  <si>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</si>
  <si>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</si>
  <si>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</si>
  <si>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</si>
  <si>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</si>
  <si>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</si>
  <si>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</si>
  <si>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</si>
  <si>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Bosnia- Hercegovina</t>
  </si>
  <si>
    <t>Swaziland</t>
  </si>
  <si>
    <t>  Rio de Janeiro</t>
  </si>
  <si>
    <t xml:space="preserve">  San Francisco</t>
  </si>
  <si>
    <t>  Washington</t>
  </si>
  <si>
    <t>Kazakhstan</t>
  </si>
  <si>
    <t>Saudi Arabia</t>
  </si>
  <si>
    <t>Papua New Guinea</t>
  </si>
  <si>
    <t>Tilleggsdøgn innland 6-12 t</t>
  </si>
  <si>
    <t>Tilleggsdøgn innland over 12 t</t>
  </si>
  <si>
    <t xml:space="preserve">Bil </t>
  </si>
  <si>
    <t xml:space="preserve">Sum km </t>
  </si>
  <si>
    <t xml:space="preserve">  Geneve</t>
  </si>
  <si>
    <t>Til.døgn 6-12t</t>
  </si>
  <si>
    <r>
      <t xml:space="preserve">     Reiseregning </t>
    </r>
    <r>
      <rPr>
        <sz val="18"/>
        <color indexed="8"/>
        <rFont val="Arial Unicode MS"/>
        <family val="2"/>
      </rPr>
      <t>(fra 01.01.2019)</t>
    </r>
    <r>
      <rPr>
        <b/>
        <sz val="28"/>
        <color indexed="8"/>
        <rFont val="Arial Unicode MS"/>
        <family val="2"/>
      </rPr>
      <t xml:space="preserve"> </t>
    </r>
  </si>
  <si>
    <t>Gabon</t>
  </si>
  <si>
    <t>Kongo</t>
  </si>
  <si>
    <t>Demokratiske republikken Kongo</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</si>
</sst>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m/d"/>
    <numFmt numFmtId="173" formatCode="h:mm"/>
    <numFmt numFmtId="174" formatCode="&quot;Ja&quot;;&quot;Ja&quot;;&quot;Nei&quot;"/>
    <numFmt numFmtId="175" formatCode="&quot;Sann&quot;;&quot;Sann&quot;;&quot;Usann&quot;"/>
    <numFmt numFmtId="176" formatCode="&quot;På&quot;;&quot;På&quot;;&quot;Av&quot;"/>
    <numFmt numFmtId="177" formatCode="\x\x\x\x\x\x\ \x\x\x\x\x"/>
    <numFmt numFmtId="178" formatCode="0.0"/>
    <numFmt numFmtId="179" formatCode="#,##0.0"/>
    <numFmt numFmtId="180" formatCode="[$-814]d\.\ mmmm\ yyyy"/>
    <numFmt numFmtId="181" formatCode="[$-414]d\.\ mmmm\ yyyy"/>
    <numFmt numFmtId="182" formatCode="dd/mm/yy;@"/>
  </numFmts>
  <fonts count="80">
    <font>
      <sz val="10"/>
      <name val="Arial"/>
      <family val="0"/>
    </font>
    <font>
      <u val="single"/>
      <sz val="10"/>
      <color indexed="12"/>
      <name val="Arial"/>
      <family val="2"/>
    </font>
    <font>
      <u val="single"/>
      <sz val="10"/>
      <color indexed="36"/>
      <name val="Arial"/>
      <family val="2"/>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name val="Arial"/>
      <family val="2"/>
    </font>
    <font>
      <b/>
      <sz val="12"/>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8"/>
      <name val="Arial"/>
      <family val="2"/>
    </font>
    <font>
      <sz val="12"/>
      <color indexed="8"/>
      <name val="Arial"/>
      <family val="2"/>
    </font>
    <font>
      <b/>
      <sz val="12"/>
      <color indexed="8"/>
      <name val="Arial"/>
      <family val="2"/>
    </font>
    <font>
      <b/>
      <sz val="14"/>
      <color indexed="8"/>
      <name val="Arial"/>
      <family val="2"/>
    </font>
    <font>
      <sz val="16"/>
      <color indexed="8"/>
      <name val="Arial"/>
      <family val="2"/>
    </font>
    <font>
      <sz val="14"/>
      <color indexed="8"/>
      <name val="Arial"/>
      <family val="2"/>
    </font>
    <font>
      <sz val="10"/>
      <color indexed="8"/>
      <name val="Arial"/>
      <family val="2"/>
    </font>
    <font>
      <sz val="8"/>
      <name val="Tahoma"/>
      <family val="2"/>
    </font>
    <font>
      <b/>
      <sz val="14"/>
      <name val="Arial"/>
      <family val="2"/>
    </font>
    <font>
      <b/>
      <sz val="14"/>
      <color indexed="13"/>
      <name val="Arial Unicode MS"/>
      <family val="2"/>
    </font>
    <font>
      <sz val="12"/>
      <color indexed="43"/>
      <name val="Arial"/>
      <family val="2"/>
    </font>
    <font>
      <b/>
      <sz val="14"/>
      <color indexed="43"/>
      <name val="Arial Unicode MS"/>
      <family val="2"/>
    </font>
    <font>
      <b/>
      <sz val="10"/>
      <name val="Arial"/>
      <family val="2"/>
    </font>
    <font>
      <b/>
      <sz val="8"/>
      <name val="Arial Unicode MS"/>
      <family val="2"/>
    </font>
    <font>
      <sz val="8"/>
      <name val="Arial Unicode MS"/>
      <family val="2"/>
    </font>
    <font>
      <sz val="10"/>
      <name val="Tahoma"/>
      <family val="2"/>
    </font>
    <font>
      <sz val="12"/>
      <color indexed="21"/>
      <name val="Arial"/>
      <family val="2"/>
    </font>
    <font>
      <sz val="10"/>
      <color indexed="21"/>
      <name val="Arial"/>
      <family val="2"/>
    </font>
    <font>
      <b/>
      <sz val="28"/>
      <color indexed="8"/>
      <name val="Arial Unicode MS"/>
      <family val="2"/>
    </font>
    <font>
      <sz val="14"/>
      <color indexed="21"/>
      <name val="Arial"/>
      <family val="2"/>
    </font>
    <font>
      <b/>
      <sz val="12"/>
      <name val="Arial Unicode MS"/>
      <family val="2"/>
    </font>
    <font>
      <i/>
      <sz val="12"/>
      <color indexed="21"/>
      <name val="Arial"/>
      <family val="2"/>
    </font>
    <font>
      <sz val="18"/>
      <color indexed="8"/>
      <name val="Arial Unicode MS"/>
      <family val="2"/>
    </font>
    <font>
      <b/>
      <sz val="9"/>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2"/>
      <color indexed="10"/>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style="medium">
        <color indexed="8"/>
      </right>
      <top style="medium">
        <color indexed="8"/>
      </top>
      <bottom style="medium">
        <color indexed="8"/>
      </bottom>
    </border>
    <border>
      <left style="medium">
        <color indexed="8"/>
      </left>
      <right>
        <color indexed="24"/>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0" borderId="0" applyNumberFormat="0" applyFill="0" applyBorder="0" applyAlignment="0" applyProtection="0"/>
    <xf numFmtId="0" fontId="64" fillId="20" borderId="1" applyNumberFormat="0" applyAlignment="0" applyProtection="0"/>
    <xf numFmtId="0" fontId="65" fillId="21" borderId="0" applyNumberFormat="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1" fillId="0" borderId="0" applyNumberFormat="0" applyFill="0" applyBorder="0" applyAlignment="0" applyProtection="0"/>
    <xf numFmtId="0" fontId="68" fillId="23" borderId="1" applyNumberFormat="0" applyAlignment="0" applyProtection="0"/>
    <xf numFmtId="0" fontId="69" fillId="0" borderId="2"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0" fontId="70" fillId="24" borderId="3" applyNumberFormat="0" applyAlignment="0" applyProtection="0"/>
    <xf numFmtId="0" fontId="0" fillId="25" borderId="4" applyNumberFormat="0" applyFont="0" applyAlignment="0" applyProtection="0"/>
    <xf numFmtId="0" fontId="0" fillId="0" borderId="0">
      <alignment/>
      <protection/>
    </xf>
    <xf numFmtId="0" fontId="71" fillId="26"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41" fontId="0" fillId="0" borderId="0" applyFont="0" applyFill="0" applyBorder="0" applyAlignment="0" applyProtection="0"/>
    <xf numFmtId="0" fontId="77" fillId="20" borderId="9" applyNumberFormat="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cellStyleXfs>
  <cellXfs count="489">
    <xf numFmtId="0" fontId="0" fillId="0" borderId="0" xfId="0" applyAlignment="1">
      <alignment/>
    </xf>
    <xf numFmtId="0" fontId="3" fillId="33" borderId="0" xfId="0" applyNumberFormat="1" applyFont="1" applyFill="1" applyAlignment="1" applyProtection="1">
      <alignment/>
      <protection/>
    </xf>
    <xf numFmtId="0" fontId="4" fillId="33" borderId="0" xfId="0" applyNumberFormat="1" applyFont="1" applyFill="1" applyAlignment="1" applyProtection="1">
      <alignment horizontal="left" vertical="center"/>
      <protection/>
    </xf>
    <xf numFmtId="0" fontId="4" fillId="33" borderId="0" xfId="0" applyNumberFormat="1" applyFont="1" applyFill="1" applyAlignment="1" applyProtection="1">
      <alignment horizontal="left" vertical="center" wrapText="1"/>
      <protection/>
    </xf>
    <xf numFmtId="0" fontId="3" fillId="33" borderId="0" xfId="0" applyNumberFormat="1" applyFont="1" applyFill="1" applyAlignment="1" applyProtection="1">
      <alignment vertical="top"/>
      <protection/>
    </xf>
    <xf numFmtId="0" fontId="5" fillId="33" borderId="0" xfId="0" applyNumberFormat="1" applyFont="1" applyFill="1" applyAlignment="1" applyProtection="1">
      <alignment/>
      <protection/>
    </xf>
    <xf numFmtId="0" fontId="3" fillId="34"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locked="0"/>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horizontal="left"/>
      <protection/>
    </xf>
    <xf numFmtId="0" fontId="4" fillId="33" borderId="0" xfId="0" applyNumberFormat="1" applyFont="1" applyFill="1" applyAlignment="1" applyProtection="1">
      <alignment vertical="top"/>
      <protection/>
    </xf>
    <xf numFmtId="0" fontId="4" fillId="33" borderId="0" xfId="0" applyNumberFormat="1" applyFont="1" applyFill="1" applyAlignment="1" applyProtection="1">
      <alignment horizontal="center"/>
      <protection/>
    </xf>
    <xf numFmtId="0" fontId="6" fillId="36" borderId="0" xfId="0" applyNumberFormat="1" applyFont="1" applyFill="1" applyAlignment="1">
      <alignment/>
    </xf>
    <xf numFmtId="0" fontId="11" fillId="36" borderId="0" xfId="0" applyNumberFormat="1" applyFont="1" applyFill="1" applyAlignment="1">
      <alignment/>
    </xf>
    <xf numFmtId="0" fontId="12" fillId="36" borderId="0" xfId="0" applyNumberFormat="1" applyFont="1" applyFill="1" applyAlignment="1">
      <alignment/>
    </xf>
    <xf numFmtId="0" fontId="6" fillId="36" borderId="0" xfId="0" applyNumberFormat="1" applyFont="1" applyFill="1" applyAlignment="1">
      <alignment horizontal="left"/>
    </xf>
    <xf numFmtId="0" fontId="13" fillId="37" borderId="0" xfId="0" applyNumberFormat="1" applyFont="1" applyFill="1" applyAlignment="1">
      <alignment horizontal="left"/>
    </xf>
    <xf numFmtId="0" fontId="13" fillId="37" borderId="0" xfId="0" applyNumberFormat="1" applyFont="1" applyFill="1" applyAlignment="1">
      <alignment horizontal="center"/>
    </xf>
    <xf numFmtId="0" fontId="13" fillId="37" borderId="0" xfId="0" applyNumberFormat="1" applyFont="1" applyFill="1" applyAlignment="1">
      <alignment/>
    </xf>
    <xf numFmtId="4" fontId="7" fillId="33" borderId="0" xfId="0" applyNumberFormat="1" applyFont="1" applyFill="1" applyAlignment="1">
      <alignment horizontal="right"/>
    </xf>
    <xf numFmtId="0" fontId="0" fillId="0" borderId="10" xfId="0" applyBorder="1" applyAlignment="1">
      <alignment vertical="top" wrapText="1"/>
    </xf>
    <xf numFmtId="0" fontId="14" fillId="0" borderId="11" xfId="0" applyFont="1" applyBorder="1" applyAlignment="1">
      <alignment vertical="top" wrapText="1"/>
    </xf>
    <xf numFmtId="2" fontId="15" fillId="0" borderId="12" xfId="0" applyNumberFormat="1" applyFont="1" applyBorder="1" applyAlignment="1">
      <alignment horizontal="left" vertical="center"/>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5" fillId="0" borderId="0" xfId="0" applyNumberFormat="1" applyFont="1" applyAlignment="1">
      <alignment horizontal="right" vertical="center"/>
    </xf>
    <xf numFmtId="0" fontId="15" fillId="0" borderId="0" xfId="0" applyFont="1" applyFill="1" applyAlignment="1">
      <alignment/>
    </xf>
    <xf numFmtId="173" fontId="15" fillId="0" borderId="0" xfId="0" applyNumberFormat="1" applyFont="1" applyAlignment="1">
      <alignment horizontal="left" vertical="center"/>
    </xf>
    <xf numFmtId="2" fontId="15" fillId="0" borderId="0" xfId="0" applyNumberFormat="1" applyFont="1" applyAlignment="1">
      <alignment horizontal="centerContinuous" vertical="center"/>
    </xf>
    <xf numFmtId="2" fontId="15" fillId="0" borderId="0" xfId="0" applyNumberFormat="1" applyFont="1" applyAlignment="1">
      <alignment/>
    </xf>
    <xf numFmtId="0" fontId="5" fillId="35" borderId="13" xfId="0" applyNumberFormat="1" applyFont="1" applyFill="1" applyBorder="1" applyAlignment="1" applyProtection="1">
      <alignment horizontal="center" vertical="center"/>
      <protection locked="0"/>
    </xf>
    <xf numFmtId="0" fontId="5" fillId="33" borderId="14"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14" fillId="0" borderId="15" xfId="0" applyFont="1" applyBorder="1" applyAlignment="1">
      <alignment vertical="top" wrapText="1"/>
    </xf>
    <xf numFmtId="0" fontId="17" fillId="37" borderId="0" xfId="0" applyNumberFormat="1" applyFont="1" applyFill="1" applyAlignment="1">
      <alignment horizontal="center"/>
    </xf>
    <xf numFmtId="0" fontId="13" fillId="37" borderId="0" xfId="0" applyNumberFormat="1" applyFont="1" applyFill="1" applyAlignment="1">
      <alignment horizontal="center" wrapText="1"/>
    </xf>
    <xf numFmtId="0" fontId="15" fillId="38" borderId="0" xfId="0" applyNumberFormat="1" applyFont="1" applyFill="1" applyAlignment="1" applyProtection="1">
      <alignment horizontal="left" vertical="center"/>
      <protection locked="0"/>
    </xf>
    <xf numFmtId="2" fontId="15" fillId="0" borderId="12" xfId="0" applyNumberFormat="1" applyFont="1" applyBorder="1" applyAlignment="1" applyProtection="1">
      <alignment horizontal="centerContinuous" vertical="center"/>
      <protection locked="0"/>
    </xf>
    <xf numFmtId="0" fontId="15" fillId="0" borderId="0" xfId="0" applyNumberFormat="1" applyFont="1" applyAlignment="1" applyProtection="1">
      <alignment horizontal="right" vertical="center"/>
      <protection locked="0"/>
    </xf>
    <xf numFmtId="0" fontId="18" fillId="37" borderId="0" xfId="0" applyNumberFormat="1" applyFont="1" applyFill="1" applyAlignment="1">
      <alignment horizontal="center"/>
    </xf>
    <xf numFmtId="43" fontId="0" fillId="0" borderId="0" xfId="41" applyFont="1" applyAlignment="1">
      <alignment/>
    </xf>
    <xf numFmtId="0" fontId="20" fillId="35" borderId="12" xfId="0" applyNumberFormat="1" applyFont="1" applyFill="1" applyBorder="1" applyAlignment="1" applyProtection="1">
      <alignment horizontal="center" vertical="center"/>
      <protection locked="0"/>
    </xf>
    <xf numFmtId="0" fontId="20" fillId="33" borderId="12" xfId="0" applyNumberFormat="1" applyFont="1" applyFill="1" applyBorder="1" applyAlignment="1" applyProtection="1">
      <alignment horizontal="center" vertical="center"/>
      <protection/>
    </xf>
    <xf numFmtId="0" fontId="21" fillId="33" borderId="16" xfId="0" applyNumberFormat="1" applyFont="1" applyFill="1" applyBorder="1" applyAlignment="1" applyProtection="1">
      <alignment horizontal="centerContinuous" vertical="center"/>
      <protection/>
    </xf>
    <xf numFmtId="0" fontId="22" fillId="33" borderId="17" xfId="0" applyNumberFormat="1" applyFont="1" applyFill="1" applyBorder="1" applyAlignment="1" applyProtection="1">
      <alignment horizontal="centerContinuous" vertical="center"/>
      <protection/>
    </xf>
    <xf numFmtId="0" fontId="20" fillId="34" borderId="16" xfId="0" applyNumberFormat="1" applyFont="1" applyFill="1" applyBorder="1" applyAlignment="1" applyProtection="1">
      <alignment vertical="center"/>
      <protection/>
    </xf>
    <xf numFmtId="0" fontId="20" fillId="34" borderId="17" xfId="0" applyNumberFormat="1" applyFont="1" applyFill="1" applyBorder="1" applyAlignment="1" applyProtection="1">
      <alignment vertical="center"/>
      <protection/>
    </xf>
    <xf numFmtId="0" fontId="20" fillId="33" borderId="14" xfId="0" applyNumberFormat="1" applyFont="1" applyFill="1" applyBorder="1" applyAlignment="1" applyProtection="1">
      <alignment/>
      <protection/>
    </xf>
    <xf numFmtId="0" fontId="20" fillId="33" borderId="18" xfId="0" applyNumberFormat="1" applyFont="1" applyFill="1" applyBorder="1" applyAlignment="1" applyProtection="1">
      <alignment vertical="center"/>
      <protection/>
    </xf>
    <xf numFmtId="0" fontId="20" fillId="33" borderId="18" xfId="0" applyNumberFormat="1" applyFont="1" applyFill="1" applyBorder="1" applyAlignment="1" applyProtection="1">
      <alignment/>
      <protection/>
    </xf>
    <xf numFmtId="0" fontId="20" fillId="33" borderId="19" xfId="0" applyNumberFormat="1" applyFont="1" applyFill="1" applyBorder="1" applyAlignment="1" applyProtection="1">
      <alignment vertical="center"/>
      <protection/>
    </xf>
    <xf numFmtId="0" fontId="20" fillId="33" borderId="12" xfId="0" applyNumberFormat="1" applyFont="1" applyFill="1" applyBorder="1" applyAlignment="1" applyProtection="1">
      <alignment horizontal="left" vertical="center"/>
      <protection/>
    </xf>
    <xf numFmtId="0" fontId="20" fillId="33" borderId="20" xfId="0" applyNumberFormat="1" applyFont="1" applyFill="1" applyBorder="1" applyAlignment="1" applyProtection="1">
      <alignment horizontal="left" vertical="center"/>
      <protection/>
    </xf>
    <xf numFmtId="0" fontId="20" fillId="33" borderId="0" xfId="0" applyNumberFormat="1" applyFont="1" applyFill="1" applyAlignment="1" applyProtection="1">
      <alignment/>
      <protection/>
    </xf>
    <xf numFmtId="0" fontId="20" fillId="33" borderId="0" xfId="0" applyNumberFormat="1" applyFont="1" applyFill="1" applyAlignment="1" applyProtection="1">
      <alignment vertical="center"/>
      <protection/>
    </xf>
    <xf numFmtId="0" fontId="22" fillId="33" borderId="13" xfId="0" applyNumberFormat="1" applyFont="1" applyFill="1" applyBorder="1" applyAlignment="1" applyProtection="1">
      <alignment horizontal="centerContinuous" vertical="center"/>
      <protection/>
    </xf>
    <xf numFmtId="0" fontId="20" fillId="33" borderId="21" xfId="0" applyNumberFormat="1" applyFont="1" applyFill="1" applyBorder="1" applyAlignment="1" applyProtection="1">
      <alignment horizontal="center" vertical="center"/>
      <protection/>
    </xf>
    <xf numFmtId="0" fontId="0" fillId="0" borderId="0" xfId="0" applyFont="1" applyAlignment="1">
      <alignment/>
    </xf>
    <xf numFmtId="0" fontId="20" fillId="34" borderId="13" xfId="0" applyNumberFormat="1" applyFont="1" applyFill="1" applyBorder="1" applyAlignment="1" applyProtection="1">
      <alignment vertical="center"/>
      <protection/>
    </xf>
    <xf numFmtId="0" fontId="20" fillId="34" borderId="12" xfId="0" applyNumberFormat="1" applyFont="1" applyFill="1" applyBorder="1" applyAlignment="1" applyProtection="1">
      <alignment horizontal="center" vertical="center"/>
      <protection/>
    </xf>
    <xf numFmtId="0" fontId="24" fillId="34" borderId="12" xfId="0" applyNumberFormat="1" applyFont="1" applyFill="1" applyBorder="1" applyAlignment="1" applyProtection="1">
      <alignment horizontal="center" vertical="center"/>
      <protection/>
    </xf>
    <xf numFmtId="0" fontId="20" fillId="33" borderId="18" xfId="0" applyNumberFormat="1" applyFont="1" applyFill="1" applyBorder="1" applyAlignment="1" applyProtection="1">
      <alignment vertical="top"/>
      <protection/>
    </xf>
    <xf numFmtId="0" fontId="20" fillId="33" borderId="13" xfId="0" applyNumberFormat="1" applyFont="1" applyFill="1" applyBorder="1" applyAlignment="1" applyProtection="1">
      <alignment vertical="top"/>
      <protection/>
    </xf>
    <xf numFmtId="0" fontId="20" fillId="34" borderId="17" xfId="0" applyNumberFormat="1" applyFont="1" applyFill="1" applyBorder="1" applyAlignment="1" applyProtection="1">
      <alignment horizontal="center" vertical="center"/>
      <protection/>
    </xf>
    <xf numFmtId="0" fontId="20" fillId="34" borderId="22" xfId="0" applyNumberFormat="1" applyFont="1" applyFill="1" applyBorder="1" applyAlignment="1" applyProtection="1">
      <alignment vertical="center"/>
      <protection/>
    </xf>
    <xf numFmtId="0" fontId="20" fillId="34" borderId="0" xfId="0" applyNumberFormat="1" applyFont="1" applyFill="1" applyBorder="1" applyAlignment="1" applyProtection="1">
      <alignment vertical="center"/>
      <protection/>
    </xf>
    <xf numFmtId="0" fontId="20" fillId="34" borderId="22" xfId="0" applyNumberFormat="1" applyFont="1" applyFill="1" applyBorder="1" applyAlignment="1" applyProtection="1">
      <alignment horizontal="center" vertical="center"/>
      <protection/>
    </xf>
    <xf numFmtId="0" fontId="20" fillId="35" borderId="21" xfId="0" applyNumberFormat="1" applyFont="1" applyFill="1" applyBorder="1" applyAlignment="1" applyProtection="1">
      <alignment horizontal="center" vertical="center"/>
      <protection locked="0"/>
    </xf>
    <xf numFmtId="0" fontId="20" fillId="35" borderId="23" xfId="0" applyNumberFormat="1" applyFont="1" applyFill="1" applyBorder="1" applyAlignment="1" applyProtection="1">
      <alignment horizontal="center" vertical="center"/>
      <protection locked="0"/>
    </xf>
    <xf numFmtId="0" fontId="20" fillId="33" borderId="23" xfId="0" applyNumberFormat="1" applyFont="1" applyFill="1" applyBorder="1" applyAlignment="1" applyProtection="1">
      <alignment horizontal="center" vertical="center"/>
      <protection/>
    </xf>
    <xf numFmtId="0" fontId="10" fillId="33" borderId="0" xfId="0" applyNumberFormat="1" applyFont="1" applyFill="1" applyAlignment="1" applyProtection="1">
      <alignment/>
      <protection/>
    </xf>
    <xf numFmtId="4" fontId="20" fillId="33" borderId="21" xfId="0" applyNumberFormat="1" applyFont="1" applyFill="1" applyBorder="1" applyAlignment="1" applyProtection="1">
      <alignment vertical="center"/>
      <protection/>
    </xf>
    <xf numFmtId="0" fontId="10" fillId="33" borderId="0" xfId="0" applyNumberFormat="1" applyFont="1" applyFill="1" applyAlignment="1" applyProtection="1">
      <alignment horizontal="left"/>
      <protection/>
    </xf>
    <xf numFmtId="0" fontId="20" fillId="33" borderId="22" xfId="0" applyNumberFormat="1" applyFont="1" applyFill="1" applyBorder="1" applyAlignment="1" applyProtection="1">
      <alignment vertical="center"/>
      <protection/>
    </xf>
    <xf numFmtId="4" fontId="20" fillId="33" borderId="23" xfId="0" applyNumberFormat="1" applyFont="1" applyFill="1" applyBorder="1" applyAlignment="1" applyProtection="1">
      <alignment vertical="center"/>
      <protection/>
    </xf>
    <xf numFmtId="0" fontId="10" fillId="33" borderId="0" xfId="0" applyNumberFormat="1" applyFont="1" applyFill="1" applyBorder="1" applyAlignment="1" applyProtection="1">
      <alignment/>
      <protection/>
    </xf>
    <xf numFmtId="0" fontId="19" fillId="35" borderId="24" xfId="0" applyNumberFormat="1" applyFont="1" applyFill="1" applyBorder="1" applyAlignment="1" applyProtection="1">
      <alignment horizontal="left" vertical="top"/>
      <protection/>
    </xf>
    <xf numFmtId="0" fontId="19" fillId="35" borderId="16" xfId="0" applyNumberFormat="1" applyFont="1" applyFill="1" applyBorder="1" applyAlignment="1" applyProtection="1">
      <alignment horizontal="left" vertical="top"/>
      <protection/>
    </xf>
    <xf numFmtId="0" fontId="10" fillId="0" borderId="0" xfId="0" applyNumberFormat="1" applyFont="1" applyFill="1" applyAlignment="1" applyProtection="1">
      <alignment/>
      <protection/>
    </xf>
    <xf numFmtId="0" fontId="20" fillId="33" borderId="0" xfId="0" applyNumberFormat="1" applyFont="1" applyFill="1" applyAlignment="1">
      <alignment/>
    </xf>
    <xf numFmtId="0" fontId="20" fillId="33" borderId="0" xfId="0" applyNumberFormat="1" applyFont="1" applyFill="1" applyAlignment="1">
      <alignment vertical="center"/>
    </xf>
    <xf numFmtId="0" fontId="20" fillId="33" borderId="12" xfId="0" applyNumberFormat="1" applyFont="1" applyFill="1" applyBorder="1" applyAlignment="1">
      <alignment vertical="center"/>
    </xf>
    <xf numFmtId="0" fontId="20" fillId="33" borderId="12" xfId="0" applyNumberFormat="1" applyFont="1" applyFill="1" applyBorder="1" applyAlignment="1">
      <alignment horizontal="center" vertical="center"/>
    </xf>
    <xf numFmtId="0" fontId="20" fillId="33" borderId="12" xfId="0" applyNumberFormat="1" applyFont="1" applyFill="1" applyBorder="1" applyAlignment="1">
      <alignment horizontal="center" vertical="center" wrapText="1"/>
    </xf>
    <xf numFmtId="0" fontId="20" fillId="33" borderId="0" xfId="0" applyNumberFormat="1" applyFont="1" applyFill="1" applyAlignment="1">
      <alignment horizontal="centerContinuous" vertical="center"/>
    </xf>
    <xf numFmtId="0" fontId="20" fillId="33" borderId="0" xfId="0" applyNumberFormat="1" applyFont="1" applyFill="1" applyAlignment="1">
      <alignment horizontal="right" vertical="center"/>
    </xf>
    <xf numFmtId="0" fontId="20" fillId="33" borderId="0" xfId="0" applyNumberFormat="1" applyFont="1" applyFill="1" applyAlignment="1">
      <alignment horizontal="left" vertical="center"/>
    </xf>
    <xf numFmtId="0" fontId="24" fillId="34" borderId="17" xfId="0" applyNumberFormat="1" applyFont="1" applyFill="1" applyBorder="1" applyAlignment="1">
      <alignment/>
    </xf>
    <xf numFmtId="0" fontId="20" fillId="33" borderId="0" xfId="0" applyNumberFormat="1" applyFont="1" applyFill="1" applyBorder="1" applyAlignment="1">
      <alignment/>
    </xf>
    <xf numFmtId="14" fontId="25" fillId="33" borderId="0" xfId="0" applyNumberFormat="1" applyFont="1" applyFill="1" applyAlignment="1">
      <alignment/>
    </xf>
    <xf numFmtId="0" fontId="24" fillId="34" borderId="22" xfId="0" applyNumberFormat="1" applyFont="1" applyFill="1" applyBorder="1" applyAlignment="1">
      <alignment/>
    </xf>
    <xf numFmtId="0" fontId="24" fillId="34" borderId="13" xfId="0" applyNumberFormat="1" applyFont="1" applyFill="1" applyBorder="1" applyAlignment="1">
      <alignment/>
    </xf>
    <xf numFmtId="0" fontId="20" fillId="33" borderId="16" xfId="0" applyNumberFormat="1" applyFont="1" applyFill="1" applyBorder="1" applyAlignment="1">
      <alignment/>
    </xf>
    <xf numFmtId="0" fontId="20" fillId="33" borderId="16" xfId="0" applyNumberFormat="1" applyFont="1" applyFill="1" applyBorder="1" applyAlignment="1">
      <alignment horizontal="left" vertical="center"/>
    </xf>
    <xf numFmtId="0" fontId="20" fillId="33" borderId="17" xfId="0" applyNumberFormat="1" applyFont="1" applyFill="1" applyBorder="1" applyAlignment="1">
      <alignment horizontal="centerContinuous" vertical="center"/>
    </xf>
    <xf numFmtId="0" fontId="20" fillId="33" borderId="13" xfId="0" applyNumberFormat="1" applyFont="1" applyFill="1" applyBorder="1" applyAlignment="1">
      <alignment horizontal="centerContinuous" vertical="center"/>
    </xf>
    <xf numFmtId="0" fontId="20" fillId="33" borderId="13" xfId="0" applyNumberFormat="1" applyFont="1" applyFill="1" applyBorder="1" applyAlignment="1">
      <alignment horizontal="left" vertical="center"/>
    </xf>
    <xf numFmtId="0" fontId="20" fillId="33" borderId="25" xfId="0" applyNumberFormat="1" applyFont="1" applyFill="1" applyBorder="1" applyAlignment="1">
      <alignment vertical="center"/>
    </xf>
    <xf numFmtId="0" fontId="20" fillId="33" borderId="25" xfId="0" applyNumberFormat="1" applyFont="1" applyFill="1" applyBorder="1" applyAlignment="1">
      <alignment horizontal="centerContinuous" vertical="center"/>
    </xf>
    <xf numFmtId="0" fontId="20" fillId="33" borderId="19" xfId="0" applyNumberFormat="1" applyFont="1" applyFill="1" applyBorder="1" applyAlignment="1">
      <alignment horizontal="center" vertical="center"/>
    </xf>
    <xf numFmtId="0" fontId="20" fillId="33" borderId="24" xfId="0" applyNumberFormat="1" applyFont="1" applyFill="1" applyBorder="1" applyAlignment="1">
      <alignment vertical="center"/>
    </xf>
    <xf numFmtId="0" fontId="20" fillId="33" borderId="19" xfId="0" applyNumberFormat="1" applyFont="1" applyFill="1" applyBorder="1" applyAlignment="1">
      <alignment vertical="center"/>
    </xf>
    <xf numFmtId="0" fontId="20" fillId="33" borderId="19" xfId="0" applyNumberFormat="1" applyFont="1" applyFill="1" applyBorder="1" applyAlignment="1">
      <alignment horizontal="left" vertical="center"/>
    </xf>
    <xf numFmtId="0" fontId="20" fillId="33" borderId="16" xfId="0" applyNumberFormat="1" applyFont="1" applyFill="1" applyBorder="1" applyAlignment="1">
      <alignment horizontal="center" vertical="center"/>
    </xf>
    <xf numFmtId="0" fontId="20" fillId="33" borderId="23" xfId="0" applyNumberFormat="1" applyFont="1" applyFill="1" applyBorder="1" applyAlignment="1">
      <alignment horizontal="centerContinuous" vertical="center"/>
    </xf>
    <xf numFmtId="0" fontId="20" fillId="33" borderId="12" xfId="0" applyNumberFormat="1" applyFont="1" applyFill="1" applyBorder="1" applyAlignment="1">
      <alignment horizontal="centerContinuous" vertical="center"/>
    </xf>
    <xf numFmtId="0" fontId="20" fillId="33" borderId="19" xfId="0" applyNumberFormat="1" applyFont="1" applyFill="1" applyBorder="1" applyAlignment="1">
      <alignment horizontal="left" vertical="center" wrapText="1"/>
    </xf>
    <xf numFmtId="0" fontId="20" fillId="33" borderId="24" xfId="0" applyNumberFormat="1" applyFont="1" applyFill="1" applyBorder="1" applyAlignment="1">
      <alignment horizontal="center" vertical="center" wrapText="1"/>
    </xf>
    <xf numFmtId="2" fontId="0" fillId="0" borderId="0" xfId="0" applyNumberFormat="1" applyAlignment="1">
      <alignment/>
    </xf>
    <xf numFmtId="0" fontId="28" fillId="37" borderId="0" xfId="0" applyNumberFormat="1" applyFont="1" applyFill="1" applyAlignment="1">
      <alignment horizontal="center"/>
    </xf>
    <xf numFmtId="0" fontId="28" fillId="37" borderId="0" xfId="0" applyNumberFormat="1" applyFont="1" applyFill="1" applyAlignment="1" applyProtection="1">
      <alignment horizontal="center"/>
      <protection hidden="1"/>
    </xf>
    <xf numFmtId="0" fontId="29" fillId="33" borderId="12" xfId="0" applyNumberFormat="1" applyFont="1" applyFill="1" applyBorder="1" applyAlignment="1" applyProtection="1">
      <alignment horizontal="center" vertical="center"/>
      <protection/>
    </xf>
    <xf numFmtId="0" fontId="29" fillId="33" borderId="23" xfId="0" applyNumberFormat="1" applyFont="1" applyFill="1" applyBorder="1" applyAlignment="1" applyProtection="1">
      <alignment horizontal="center" vertical="center"/>
      <protection/>
    </xf>
    <xf numFmtId="0" fontId="30" fillId="37" borderId="0" xfId="0" applyNumberFormat="1" applyFont="1" applyFill="1" applyAlignment="1">
      <alignment horizontal="center"/>
    </xf>
    <xf numFmtId="0" fontId="0" fillId="38" borderId="0" xfId="0" applyFill="1" applyAlignment="1">
      <alignment/>
    </xf>
    <xf numFmtId="2" fontId="0" fillId="38" borderId="0" xfId="0" applyNumberFormat="1" applyFill="1" applyAlignment="1">
      <alignment/>
    </xf>
    <xf numFmtId="4" fontId="0" fillId="0" borderId="0" xfId="0" applyNumberFormat="1" applyAlignment="1">
      <alignment/>
    </xf>
    <xf numFmtId="0" fontId="21" fillId="33" borderId="21"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 vertical="top"/>
      <protection/>
    </xf>
    <xf numFmtId="0" fontId="31" fillId="0" borderId="0" xfId="0" applyFont="1" applyAlignment="1">
      <alignment/>
    </xf>
    <xf numFmtId="0" fontId="21" fillId="33" borderId="12"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Continuous" vertical="center"/>
      <protection/>
    </xf>
    <xf numFmtId="49" fontId="20" fillId="33" borderId="12" xfId="0" applyNumberFormat="1" applyFont="1" applyFill="1" applyBorder="1" applyAlignment="1" applyProtection="1">
      <alignment horizontal="center" vertical="center"/>
      <protection/>
    </xf>
    <xf numFmtId="0" fontId="20" fillId="33" borderId="20" xfId="0" applyNumberFormat="1" applyFont="1" applyFill="1" applyBorder="1" applyAlignment="1" applyProtection="1">
      <alignment horizontal="center" vertical="center"/>
      <protection/>
    </xf>
    <xf numFmtId="0" fontId="20" fillId="33" borderId="26" xfId="0" applyNumberFormat="1" applyFont="1" applyFill="1" applyBorder="1" applyAlignment="1" applyProtection="1">
      <alignment horizontal="centerContinuous" vertical="center"/>
      <protection/>
    </xf>
    <xf numFmtId="0" fontId="20" fillId="33" borderId="27" xfId="0" applyNumberFormat="1" applyFont="1" applyFill="1" applyBorder="1" applyAlignment="1" applyProtection="1">
      <alignment horizontal="center" vertical="center"/>
      <protection/>
    </xf>
    <xf numFmtId="49" fontId="10" fillId="33" borderId="12" xfId="0" applyNumberFormat="1" applyFont="1" applyFill="1" applyBorder="1" applyAlignment="1">
      <alignment horizontal="center" vertical="center"/>
    </xf>
    <xf numFmtId="0" fontId="0" fillId="33" borderId="0" xfId="0" applyFill="1" applyAlignment="1">
      <alignment/>
    </xf>
    <xf numFmtId="0" fontId="24" fillId="35" borderId="12" xfId="0" applyNumberFormat="1" applyFont="1" applyFill="1" applyBorder="1" applyAlignment="1" applyProtection="1">
      <alignment horizontal="center" vertical="center"/>
      <protection locked="0"/>
    </xf>
    <xf numFmtId="0" fontId="20" fillId="33" borderId="24" xfId="0" applyNumberFormat="1" applyFont="1" applyFill="1" applyBorder="1" applyAlignment="1" applyProtection="1">
      <alignment horizontal="center" vertical="center"/>
      <protection/>
    </xf>
    <xf numFmtId="0" fontId="10" fillId="0" borderId="0" xfId="0" applyFont="1" applyAlignment="1">
      <alignment/>
    </xf>
    <xf numFmtId="4" fontId="24" fillId="33" borderId="16" xfId="0" applyNumberFormat="1" applyFont="1" applyFill="1" applyBorder="1" applyAlignment="1" applyProtection="1">
      <alignment horizontal="right" vertical="center"/>
      <protection/>
    </xf>
    <xf numFmtId="4" fontId="24" fillId="33" borderId="12" xfId="0" applyNumberFormat="1" applyFont="1" applyFill="1" applyBorder="1" applyAlignment="1" applyProtection="1">
      <alignment vertical="center"/>
      <protection/>
    </xf>
    <xf numFmtId="0" fontId="14" fillId="0" borderId="12" xfId="0" applyFont="1" applyBorder="1" applyAlignment="1" applyProtection="1">
      <alignment vertical="center"/>
      <protection locked="0"/>
    </xf>
    <xf numFmtId="2" fontId="24" fillId="33" borderId="12" xfId="0" applyNumberFormat="1" applyFont="1" applyFill="1" applyBorder="1" applyAlignment="1" applyProtection="1">
      <alignment vertical="center"/>
      <protection/>
    </xf>
    <xf numFmtId="4" fontId="14" fillId="33" borderId="16" xfId="0" applyNumberFormat="1" applyFont="1" applyFill="1" applyBorder="1" applyAlignment="1" applyProtection="1">
      <alignment horizontal="right" vertical="center"/>
      <protection/>
    </xf>
    <xf numFmtId="0" fontId="24" fillId="33" borderId="16" xfId="0"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vertical="center"/>
      <protection/>
    </xf>
    <xf numFmtId="0" fontId="32" fillId="0" borderId="0" xfId="0" applyNumberFormat="1" applyFont="1" applyAlignment="1">
      <alignment/>
    </xf>
    <xf numFmtId="172" fontId="32" fillId="0" borderId="0" xfId="0" applyNumberFormat="1" applyFont="1" applyAlignment="1">
      <alignment horizontal="left" vertical="center"/>
    </xf>
    <xf numFmtId="173" fontId="32" fillId="0" borderId="0" xfId="0" applyNumberFormat="1" applyFont="1" applyAlignment="1">
      <alignment horizontal="left" vertical="center"/>
    </xf>
    <xf numFmtId="2" fontId="32" fillId="0" borderId="0" xfId="0" applyNumberFormat="1" applyFont="1" applyAlignment="1">
      <alignment horizontal="centerContinuous" vertical="center"/>
    </xf>
    <xf numFmtId="0" fontId="32" fillId="0" borderId="0" xfId="0" applyNumberFormat="1" applyFont="1" applyAlignment="1">
      <alignment horizontal="right" vertical="center"/>
    </xf>
    <xf numFmtId="0" fontId="33" fillId="0" borderId="0" xfId="0" applyNumberFormat="1" applyFont="1" applyAlignment="1">
      <alignment horizontal="right" vertical="center"/>
    </xf>
    <xf numFmtId="0" fontId="20" fillId="33" borderId="12" xfId="0" applyNumberFormat="1" applyFont="1" applyFill="1" applyBorder="1" applyAlignment="1">
      <alignment horizontal="left" vertical="center"/>
    </xf>
    <xf numFmtId="4" fontId="24" fillId="33" borderId="28" xfId="0" applyNumberFormat="1" applyFont="1" applyFill="1" applyBorder="1" applyAlignment="1" applyProtection="1">
      <alignment horizontal="right" vertical="center"/>
      <protection/>
    </xf>
    <xf numFmtId="4" fontId="24" fillId="35" borderId="16" xfId="0" applyNumberFormat="1" applyFont="1" applyFill="1" applyBorder="1" applyAlignment="1" applyProtection="1">
      <alignment horizontal="right" vertical="center"/>
      <protection locked="0"/>
    </xf>
    <xf numFmtId="0" fontId="6" fillId="33" borderId="0" xfId="0" applyNumberFormat="1" applyFont="1" applyFill="1" applyAlignment="1" applyProtection="1">
      <alignment/>
      <protection/>
    </xf>
    <xf numFmtId="49" fontId="24" fillId="35" borderId="12" xfId="0" applyNumberFormat="1" applyFont="1" applyFill="1" applyBorder="1" applyAlignment="1" applyProtection="1">
      <alignment horizontal="center" vertical="center"/>
      <protection locked="0"/>
    </xf>
    <xf numFmtId="49" fontId="24" fillId="35" borderId="21" xfId="0" applyNumberFormat="1" applyFont="1" applyFill="1" applyBorder="1" applyAlignment="1" applyProtection="1">
      <alignment horizontal="left" vertical="center"/>
      <protection locked="0"/>
    </xf>
    <xf numFmtId="49" fontId="24" fillId="35" borderId="21" xfId="0" applyNumberFormat="1" applyFont="1" applyFill="1" applyBorder="1" applyAlignment="1" applyProtection="1">
      <alignment horizontal="center" vertical="center"/>
      <protection locked="0"/>
    </xf>
    <xf numFmtId="2" fontId="24" fillId="35" borderId="12" xfId="0" applyNumberFormat="1" applyFont="1" applyFill="1" applyBorder="1" applyAlignment="1" applyProtection="1">
      <alignment horizontal="right" vertical="center"/>
      <protection locked="0"/>
    </xf>
    <xf numFmtId="4" fontId="24" fillId="39" borderId="12" xfId="0" applyNumberFormat="1" applyFont="1" applyFill="1" applyBorder="1" applyAlignment="1" applyProtection="1">
      <alignment horizontal="right" vertical="center"/>
      <protection/>
    </xf>
    <xf numFmtId="0" fontId="22" fillId="34" borderId="16" xfId="0" applyNumberFormat="1" applyFont="1" applyFill="1" applyBorder="1" applyAlignment="1">
      <alignment/>
    </xf>
    <xf numFmtId="4" fontId="24" fillId="35" borderId="12" xfId="0" applyNumberFormat="1" applyFont="1" applyFill="1" applyBorder="1" applyAlignment="1" applyProtection="1">
      <alignment horizontal="right" vertical="center"/>
      <protection locked="0"/>
    </xf>
    <xf numFmtId="0" fontId="20" fillId="33" borderId="21" xfId="0" applyNumberFormat="1" applyFont="1" applyFill="1" applyBorder="1" applyAlignment="1">
      <alignment horizontal="center" vertical="center"/>
    </xf>
    <xf numFmtId="0" fontId="0" fillId="33" borderId="23" xfId="0" applyFill="1" applyBorder="1" applyAlignment="1">
      <alignment/>
    </xf>
    <xf numFmtId="0" fontId="10" fillId="33" borderId="21" xfId="0" applyFont="1" applyFill="1" applyBorder="1" applyAlignment="1">
      <alignment horizontal="center" vertical="center"/>
    </xf>
    <xf numFmtId="0" fontId="10" fillId="33" borderId="12" xfId="0" applyFont="1" applyFill="1" applyBorder="1" applyAlignment="1">
      <alignment vertical="center" wrapText="1"/>
    </xf>
    <xf numFmtId="0" fontId="10" fillId="33" borderId="0" xfId="0" applyNumberFormat="1" applyFont="1" applyFill="1" applyAlignment="1">
      <alignment/>
    </xf>
    <xf numFmtId="0" fontId="14" fillId="0" borderId="12" xfId="0" applyFont="1" applyBorder="1" applyAlignment="1" applyProtection="1">
      <alignment horizontal="center" vertical="center"/>
      <protection locked="0"/>
    </xf>
    <xf numFmtId="3" fontId="24" fillId="35" borderId="21" xfId="0" applyNumberFormat="1" applyFont="1" applyFill="1" applyBorder="1" applyAlignment="1" applyProtection="1">
      <alignment horizontal="center" vertical="center"/>
      <protection locked="0"/>
    </xf>
    <xf numFmtId="3" fontId="24" fillId="39" borderId="21" xfId="0" applyNumberFormat="1" applyFont="1" applyFill="1" applyBorder="1" applyAlignment="1" applyProtection="1">
      <alignment horizontal="center" vertical="center"/>
      <protection/>
    </xf>
    <xf numFmtId="4" fontId="24" fillId="33" borderId="0" xfId="0" applyNumberFormat="1" applyFont="1" applyFill="1" applyBorder="1" applyAlignment="1" applyProtection="1">
      <alignment horizontal="right" vertical="center"/>
      <protection/>
    </xf>
    <xf numFmtId="0" fontId="19" fillId="35" borderId="0" xfId="0" applyNumberFormat="1" applyFont="1" applyFill="1" applyBorder="1" applyAlignment="1" applyProtection="1">
      <alignment horizontal="left" vertical="top"/>
      <protection/>
    </xf>
    <xf numFmtId="49" fontId="14" fillId="35" borderId="26" xfId="0" applyNumberFormat="1" applyFont="1" applyFill="1" applyBorder="1" applyAlignment="1" applyProtection="1">
      <alignment horizontal="center"/>
      <protection locked="0"/>
    </xf>
    <xf numFmtId="49" fontId="10" fillId="35" borderId="29" xfId="0" applyNumberFormat="1" applyFont="1" applyFill="1" applyBorder="1" applyAlignment="1" applyProtection="1">
      <alignment horizontal="left" vertical="top"/>
      <protection/>
    </xf>
    <xf numFmtId="49" fontId="24" fillId="35" borderId="16" xfId="0" applyNumberFormat="1" applyFont="1" applyFill="1" applyBorder="1" applyAlignment="1" applyProtection="1">
      <alignment horizontal="center" vertical="center"/>
      <protection locked="0"/>
    </xf>
    <xf numFmtId="0" fontId="1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20" fillId="0" borderId="0" xfId="0" applyNumberFormat="1" applyFont="1" applyFill="1" applyAlignment="1" applyProtection="1">
      <alignment horizontal="center" vertical="center"/>
      <protection/>
    </xf>
    <xf numFmtId="0" fontId="24" fillId="0" borderId="0" xfId="0" applyNumberFormat="1" applyFont="1" applyFill="1" applyAlignment="1" applyProtection="1">
      <alignment horizontal="center" vertical="center"/>
      <protection/>
    </xf>
    <xf numFmtId="0" fontId="0" fillId="0" borderId="0" xfId="0" applyFill="1" applyAlignment="1">
      <alignment/>
    </xf>
    <xf numFmtId="0" fontId="35" fillId="0" borderId="0" xfId="0" applyNumberFormat="1" applyFont="1" applyFill="1" applyAlignment="1" applyProtection="1">
      <alignment horizontal="center" vertical="center"/>
      <protection/>
    </xf>
    <xf numFmtId="0" fontId="35" fillId="0" borderId="0" xfId="0" applyNumberFormat="1" applyFont="1" applyFill="1" applyAlignment="1" applyProtection="1">
      <alignment vertical="center"/>
      <protection/>
    </xf>
    <xf numFmtId="0" fontId="38" fillId="0" borderId="0" xfId="0" applyNumberFormat="1" applyFont="1" applyFill="1" applyAlignment="1" applyProtection="1">
      <alignment horizontal="center" vertical="center"/>
      <protection/>
    </xf>
    <xf numFmtId="0" fontId="36" fillId="0" borderId="0" xfId="0" applyFont="1" applyFill="1" applyAlignment="1">
      <alignment/>
    </xf>
    <xf numFmtId="0" fontId="38" fillId="0" borderId="30"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center" vertical="center"/>
      <protection locked="0"/>
    </xf>
    <xf numFmtId="0" fontId="20" fillId="0" borderId="22"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alignment horizontal="center" vertical="center"/>
      <protection/>
    </xf>
    <xf numFmtId="0" fontId="24" fillId="35" borderId="13" xfId="0" applyNumberFormat="1" applyFont="1" applyFill="1" applyBorder="1" applyAlignment="1" applyProtection="1">
      <alignment horizontal="center" vertical="center"/>
      <protection locked="0"/>
    </xf>
    <xf numFmtId="0" fontId="29" fillId="33" borderId="1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xf>
    <xf numFmtId="0" fontId="35" fillId="0" borderId="20" xfId="0" applyNumberFormat="1" applyFont="1" applyFill="1" applyBorder="1" applyAlignment="1" applyProtection="1">
      <alignment horizontal="left" vertical="center"/>
      <protection/>
    </xf>
    <xf numFmtId="0" fontId="35" fillId="0" borderId="12" xfId="0" applyNumberFormat="1" applyFont="1" applyFill="1" applyBorder="1" applyAlignment="1" applyProtection="1">
      <alignment horizontal="left" vertical="center"/>
      <protection/>
    </xf>
    <xf numFmtId="0" fontId="21" fillId="33" borderId="19" xfId="0" applyNumberFormat="1" applyFont="1" applyFill="1" applyBorder="1" applyAlignment="1" applyProtection="1">
      <alignment horizontal="center" vertical="center"/>
      <protection/>
    </xf>
    <xf numFmtId="0" fontId="23" fillId="34" borderId="13"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0" fillId="0" borderId="0" xfId="0" applyBorder="1" applyAlignment="1">
      <alignment/>
    </xf>
    <xf numFmtId="4" fontId="14" fillId="0" borderId="0" xfId="0" applyNumberFormat="1" applyFont="1" applyAlignment="1" applyProtection="1">
      <alignment vertical="center"/>
      <protection locked="0"/>
    </xf>
    <xf numFmtId="4" fontId="24" fillId="35" borderId="0" xfId="0" applyNumberFormat="1" applyFont="1" applyFill="1" applyAlignment="1" applyProtection="1">
      <alignment horizontal="right" vertical="center"/>
      <protection locked="0"/>
    </xf>
    <xf numFmtId="4" fontId="24" fillId="33" borderId="13" xfId="0" applyNumberFormat="1" applyFont="1" applyFill="1" applyBorder="1" applyAlignment="1" applyProtection="1">
      <alignment vertical="center"/>
      <protection/>
    </xf>
    <xf numFmtId="4" fontId="20" fillId="33" borderId="12" xfId="0" applyNumberFormat="1" applyFont="1" applyFill="1" applyBorder="1" applyAlignment="1" applyProtection="1">
      <alignment vertical="center"/>
      <protection/>
    </xf>
    <xf numFmtId="0" fontId="0" fillId="33" borderId="12" xfId="0" applyFont="1" applyFill="1" applyBorder="1" applyAlignment="1">
      <alignment/>
    </xf>
    <xf numFmtId="4" fontId="24" fillId="33" borderId="12" xfId="0" applyNumberFormat="1" applyFont="1" applyFill="1" applyBorder="1" applyAlignment="1" applyProtection="1">
      <alignment horizontal="right" vertical="center"/>
      <protection/>
    </xf>
    <xf numFmtId="0" fontId="0" fillId="0" borderId="0" xfId="0" applyFont="1" applyFill="1" applyAlignment="1">
      <alignment/>
    </xf>
    <xf numFmtId="49" fontId="0" fillId="0" borderId="0" xfId="0" applyNumberFormat="1" applyFill="1" applyAlignment="1">
      <alignment/>
    </xf>
    <xf numFmtId="3" fontId="14" fillId="33" borderId="13" xfId="0" applyNumberFormat="1" applyFont="1" applyFill="1" applyBorder="1" applyAlignment="1" applyProtection="1">
      <alignment horizontal="center" vertical="center"/>
      <protection/>
    </xf>
    <xf numFmtId="3" fontId="24" fillId="33" borderId="13" xfId="0" applyNumberFormat="1" applyFont="1" applyFill="1" applyBorder="1" applyAlignment="1" applyProtection="1">
      <alignment horizontal="center" vertical="center"/>
      <protection/>
    </xf>
    <xf numFmtId="3" fontId="24" fillId="35" borderId="13" xfId="0" applyNumberFormat="1" applyFont="1" applyFill="1" applyBorder="1" applyAlignment="1" applyProtection="1">
      <alignment horizontal="center" vertical="center"/>
      <protection locked="0"/>
    </xf>
    <xf numFmtId="0" fontId="14" fillId="37" borderId="0" xfId="0" applyFont="1" applyFill="1" applyAlignment="1">
      <alignment/>
    </xf>
    <xf numFmtId="0" fontId="0" fillId="37" borderId="0" xfId="0" applyFill="1" applyAlignment="1">
      <alignment/>
    </xf>
    <xf numFmtId="14" fontId="39" fillId="33" borderId="0" xfId="0" applyNumberFormat="1" applyFont="1" applyFill="1" applyBorder="1" applyAlignment="1" applyProtection="1">
      <alignment horizontal="left"/>
      <protection/>
    </xf>
    <xf numFmtId="14" fontId="21" fillId="33" borderId="0" xfId="0" applyNumberFormat="1" applyFont="1" applyFill="1" applyAlignment="1">
      <alignment/>
    </xf>
    <xf numFmtId="0" fontId="40" fillId="39" borderId="20" xfId="0" applyNumberFormat="1" applyFont="1" applyFill="1" applyBorder="1" applyAlignment="1" applyProtection="1">
      <alignment horizontal="left" vertical="center"/>
      <protection/>
    </xf>
    <xf numFmtId="0" fontId="40" fillId="39" borderId="12" xfId="0" applyNumberFormat="1" applyFont="1" applyFill="1" applyBorder="1" applyAlignment="1" applyProtection="1">
      <alignment horizontal="left" vertical="center"/>
      <protection/>
    </xf>
    <xf numFmtId="0" fontId="40" fillId="39" borderId="23" xfId="0" applyNumberFormat="1" applyFont="1" applyFill="1" applyBorder="1" applyAlignment="1" applyProtection="1">
      <alignment horizontal="left" vertical="center"/>
      <protection/>
    </xf>
    <xf numFmtId="49" fontId="14" fillId="35" borderId="26" xfId="0" applyNumberFormat="1" applyFont="1" applyFill="1" applyBorder="1" applyAlignment="1" applyProtection="1">
      <alignment horizontal="center"/>
      <protection/>
    </xf>
    <xf numFmtId="0" fontId="19" fillId="35" borderId="17" xfId="0" applyNumberFormat="1" applyFont="1" applyFill="1" applyBorder="1" applyAlignment="1" applyProtection="1">
      <alignment horizontal="left" vertical="top"/>
      <protection/>
    </xf>
    <xf numFmtId="0" fontId="20" fillId="33" borderId="31" xfId="0" applyNumberFormat="1" applyFont="1" applyFill="1" applyBorder="1" applyAlignment="1">
      <alignment horizontal="center"/>
    </xf>
    <xf numFmtId="0" fontId="10" fillId="33" borderId="12" xfId="0" applyFont="1" applyFill="1" applyBorder="1" applyAlignment="1" applyProtection="1">
      <alignment horizontal="left" vertical="center"/>
      <protection/>
    </xf>
    <xf numFmtId="4" fontId="0" fillId="0" borderId="0" xfId="0" applyNumberFormat="1" applyFont="1" applyAlignment="1">
      <alignment/>
    </xf>
    <xf numFmtId="4" fontId="14" fillId="39" borderId="12" xfId="0" applyNumberFormat="1" applyFont="1" applyFill="1" applyBorder="1" applyAlignment="1">
      <alignment/>
    </xf>
    <xf numFmtId="4" fontId="14" fillId="39" borderId="12" xfId="0" applyNumberFormat="1" applyFont="1" applyFill="1" applyBorder="1" applyAlignment="1" applyProtection="1">
      <alignment horizontal="right" vertical="center"/>
      <protection/>
    </xf>
    <xf numFmtId="4" fontId="24" fillId="33" borderId="26" xfId="0" applyNumberFormat="1" applyFont="1" applyFill="1" applyBorder="1" applyAlignment="1" applyProtection="1">
      <alignment horizontal="right" vertical="center"/>
      <protection/>
    </xf>
    <xf numFmtId="0" fontId="0" fillId="0" borderId="0" xfId="0" applyFont="1" applyBorder="1" applyAlignment="1">
      <alignment/>
    </xf>
    <xf numFmtId="2" fontId="3" fillId="35" borderId="0" xfId="0" applyNumberFormat="1" applyFont="1" applyFill="1" applyAlignment="1" applyProtection="1">
      <alignment horizontal="center" vertical="center"/>
      <protection locked="0"/>
    </xf>
    <xf numFmtId="0" fontId="14" fillId="0" borderId="11" xfId="0" applyFont="1" applyBorder="1" applyAlignment="1">
      <alignment vertical="top"/>
    </xf>
    <xf numFmtId="0" fontId="0" fillId="0" borderId="0" xfId="0" applyFont="1" applyAlignment="1" applyProtection="1">
      <alignment/>
      <protection/>
    </xf>
    <xf numFmtId="4" fontId="24" fillId="0" borderId="12" xfId="0" applyNumberFormat="1" applyFont="1" applyFill="1" applyBorder="1" applyAlignment="1" applyProtection="1">
      <alignment horizontal="right" vertical="center"/>
      <protection/>
    </xf>
    <xf numFmtId="49" fontId="14" fillId="35" borderId="26" xfId="0" applyNumberFormat="1" applyFont="1" applyFill="1" applyBorder="1" applyAlignment="1" applyProtection="1">
      <alignment horizontal="left" vertical="top"/>
      <protection locked="0"/>
    </xf>
    <xf numFmtId="49" fontId="14" fillId="35" borderId="24" xfId="0" applyNumberFormat="1" applyFont="1" applyFill="1" applyBorder="1" applyAlignment="1" applyProtection="1">
      <alignment horizontal="left" vertical="top"/>
      <protection locked="0"/>
    </xf>
    <xf numFmtId="3" fontId="0" fillId="0" borderId="0" xfId="0" applyNumberFormat="1" applyAlignment="1">
      <alignment/>
    </xf>
    <xf numFmtId="0" fontId="10" fillId="0" borderId="18" xfId="0" applyFont="1" applyFill="1" applyBorder="1" applyAlignment="1">
      <alignment vertical="center"/>
    </xf>
    <xf numFmtId="0" fontId="3" fillId="33" borderId="13" xfId="45" applyNumberFormat="1" applyFont="1" applyFill="1" applyBorder="1" applyAlignment="1" applyProtection="1">
      <alignment vertical="center"/>
      <protection/>
    </xf>
    <xf numFmtId="0" fontId="40" fillId="39" borderId="12" xfId="45" applyNumberFormat="1" applyFont="1" applyFill="1" applyBorder="1" applyAlignment="1" applyProtection="1">
      <alignment horizontal="left" vertical="center"/>
      <protection/>
    </xf>
    <xf numFmtId="0" fontId="40" fillId="39" borderId="23" xfId="45" applyNumberFormat="1" applyFont="1" applyFill="1" applyBorder="1" applyAlignment="1" applyProtection="1">
      <alignment horizontal="left" vertical="center"/>
      <protection/>
    </xf>
    <xf numFmtId="0" fontId="14" fillId="0" borderId="25" xfId="45" applyFont="1" applyBorder="1" applyAlignment="1" applyProtection="1">
      <alignment horizontal="left" vertical="center"/>
      <protection locked="0"/>
    </xf>
    <xf numFmtId="0" fontId="14" fillId="0" borderId="0" xfId="45" applyFont="1" applyBorder="1" applyAlignment="1" applyProtection="1">
      <alignment horizontal="left" vertical="center"/>
      <protection locked="0"/>
    </xf>
    <xf numFmtId="49" fontId="14" fillId="0" borderId="12" xfId="0" applyNumberFormat="1" applyFont="1" applyBorder="1" applyAlignment="1" applyProtection="1">
      <alignment horizontal="center" vertical="center"/>
      <protection locked="0"/>
    </xf>
    <xf numFmtId="0" fontId="0" fillId="0" borderId="0" xfId="45" applyFont="1">
      <alignment/>
      <protection/>
    </xf>
    <xf numFmtId="0" fontId="14" fillId="37" borderId="0" xfId="0" applyFont="1" applyFill="1" applyAlignment="1">
      <alignment/>
    </xf>
    <xf numFmtId="4" fontId="20" fillId="33" borderId="0"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0" fontId="10" fillId="33" borderId="29" xfId="0" applyFont="1" applyFill="1" applyBorder="1" applyAlignment="1">
      <alignment vertical="center"/>
    </xf>
    <xf numFmtId="0" fontId="10" fillId="33" borderId="22" xfId="0" applyFont="1" applyFill="1" applyBorder="1" applyAlignment="1">
      <alignment vertical="center"/>
    </xf>
    <xf numFmtId="0" fontId="0" fillId="33" borderId="24" xfId="0" applyFill="1" applyBorder="1" applyAlignment="1" applyProtection="1">
      <alignment vertical="center"/>
      <protection/>
    </xf>
    <xf numFmtId="0" fontId="0" fillId="33" borderId="25" xfId="0" applyFill="1" applyBorder="1" applyAlignment="1" applyProtection="1">
      <alignment vertical="center"/>
      <protection/>
    </xf>
    <xf numFmtId="0" fontId="0" fillId="0" borderId="13" xfId="0" applyBorder="1" applyAlignment="1">
      <alignment vertical="center"/>
    </xf>
    <xf numFmtId="0" fontId="0" fillId="0" borderId="12" xfId="0" applyBorder="1" applyAlignment="1">
      <alignment vertical="center"/>
    </xf>
    <xf numFmtId="0" fontId="0" fillId="40" borderId="21" xfId="0" applyFill="1" applyBorder="1" applyAlignment="1" applyProtection="1">
      <alignment vertical="center"/>
      <protection locked="0"/>
    </xf>
    <xf numFmtId="49" fontId="14" fillId="0" borderId="16"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10" fillId="33" borderId="16" xfId="0" applyFont="1" applyFill="1" applyBorder="1" applyAlignment="1">
      <alignment vertical="center"/>
    </xf>
    <xf numFmtId="0" fontId="10" fillId="33" borderId="17" xfId="0" applyFont="1" applyFill="1" applyBorder="1" applyAlignment="1">
      <alignment vertical="center"/>
    </xf>
    <xf numFmtId="0" fontId="14" fillId="0" borderId="16" xfId="0" applyNumberFormat="1" applyFont="1" applyBorder="1" applyAlignment="1" applyProtection="1">
      <alignment horizontal="left" vertical="center"/>
      <protection locked="0"/>
    </xf>
    <xf numFmtId="0" fontId="14" fillId="0" borderId="17" xfId="0" applyNumberFormat="1" applyFon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0" fontId="10" fillId="33" borderId="13" xfId="0" applyFont="1" applyFill="1" applyBorder="1" applyAlignment="1">
      <alignment vertical="center"/>
    </xf>
    <xf numFmtId="49" fontId="14" fillId="0" borderId="16" xfId="0" applyNumberFormat="1" applyFont="1" applyBorder="1" applyAlignment="1" applyProtection="1">
      <alignment horizontal="left" vertical="center"/>
      <protection locked="0"/>
    </xf>
    <xf numFmtId="3" fontId="0" fillId="0" borderId="0" xfId="0" applyNumberFormat="1" applyFill="1" applyAlignment="1">
      <alignment/>
    </xf>
    <xf numFmtId="0" fontId="10" fillId="33" borderId="29"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4" fillId="0" borderId="12" xfId="0" applyFont="1" applyBorder="1" applyAlignment="1" applyProtection="1">
      <alignment horizontal="center" vertical="center"/>
      <protection locked="0"/>
    </xf>
    <xf numFmtId="0" fontId="20" fillId="33" borderId="29" xfId="0" applyNumberFormat="1" applyFont="1" applyFill="1" applyBorder="1" applyAlignment="1" applyProtection="1">
      <alignment vertical="center" wrapText="1"/>
      <protection/>
    </xf>
    <xf numFmtId="0" fontId="0" fillId="0" borderId="22" xfId="0"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0" fillId="33" borderId="16" xfId="0" applyNumberFormat="1" applyFont="1" applyFill="1" applyBorder="1" applyAlignment="1" applyProtection="1">
      <alignment vertical="center"/>
      <protection/>
    </xf>
    <xf numFmtId="0" fontId="10" fillId="0" borderId="17" xfId="0" applyFont="1" applyBorder="1" applyAlignment="1">
      <alignment vertical="center"/>
    </xf>
    <xf numFmtId="0" fontId="10" fillId="0" borderId="13" xfId="0" applyFont="1" applyBorder="1" applyAlignment="1">
      <alignment vertical="center"/>
    </xf>
    <xf numFmtId="0" fontId="20" fillId="33" borderId="29" xfId="0" applyNumberFormat="1" applyFont="1" applyFill="1" applyBorder="1" applyAlignment="1" applyProtection="1">
      <alignment vertical="center"/>
      <protection/>
    </xf>
    <xf numFmtId="0" fontId="10" fillId="0" borderId="22" xfId="0" applyFont="1" applyFill="1" applyBorder="1" applyAlignment="1">
      <alignment vertical="center"/>
    </xf>
    <xf numFmtId="0" fontId="10" fillId="0" borderId="14" xfId="0" applyFont="1" applyFill="1" applyBorder="1" applyAlignment="1">
      <alignment vertical="center"/>
    </xf>
    <xf numFmtId="0" fontId="20" fillId="33" borderId="26" xfId="0" applyNumberFormat="1" applyFont="1" applyFill="1" applyBorder="1" applyAlignment="1" applyProtection="1">
      <alignment vertical="center"/>
      <protection/>
    </xf>
    <xf numFmtId="0" fontId="10" fillId="0" borderId="0" xfId="0" applyFont="1" applyBorder="1" applyAlignment="1">
      <alignment/>
    </xf>
    <xf numFmtId="0" fontId="10" fillId="0" borderId="18" xfId="0" applyFont="1" applyBorder="1" applyAlignment="1">
      <alignment/>
    </xf>
    <xf numFmtId="0" fontId="14" fillId="0" borderId="17"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20" fillId="0" borderId="17" xfId="0" applyFont="1" applyBorder="1" applyAlignment="1">
      <alignment vertical="center"/>
    </xf>
    <xf numFmtId="0" fontId="0" fillId="0" borderId="17" xfId="0" applyBorder="1" applyAlignment="1">
      <alignment vertical="center"/>
    </xf>
    <xf numFmtId="0" fontId="20" fillId="33" borderId="16" xfId="0" applyNumberFormat="1" applyFont="1" applyFill="1" applyBorder="1" applyAlignment="1" applyProtection="1">
      <alignment horizontal="left" vertical="center"/>
      <protection/>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20" fillId="33" borderId="17" xfId="0" applyNumberFormat="1" applyFont="1" applyFill="1" applyBorder="1" applyAlignment="1" applyProtection="1">
      <alignment horizontal="left" vertical="center"/>
      <protection/>
    </xf>
    <xf numFmtId="0" fontId="20" fillId="33" borderId="13" xfId="0" applyNumberFormat="1" applyFont="1" applyFill="1" applyBorder="1" applyAlignment="1" applyProtection="1">
      <alignment horizontal="left" vertical="center"/>
      <protection/>
    </xf>
    <xf numFmtId="0" fontId="14" fillId="0" borderId="16" xfId="0" applyFont="1" applyBorder="1" applyAlignment="1" applyProtection="1">
      <alignment horizontal="center" vertical="center"/>
      <protection locked="0"/>
    </xf>
    <xf numFmtId="0" fontId="40" fillId="39" borderId="16" xfId="45" applyNumberFormat="1" applyFont="1" applyFill="1" applyBorder="1" applyAlignment="1" applyProtection="1">
      <alignment horizontal="left" vertical="center"/>
      <protection/>
    </xf>
    <xf numFmtId="0" fontId="40" fillId="39" borderId="13" xfId="45" applyFont="1" applyFill="1" applyBorder="1" applyAlignment="1">
      <alignment horizontal="left" vertical="center"/>
      <protection/>
    </xf>
    <xf numFmtId="49" fontId="14" fillId="0" borderId="12" xfId="45" applyNumberFormat="1" applyFont="1" applyBorder="1" applyAlignment="1" applyProtection="1">
      <alignment horizontal="left" vertical="center"/>
      <protection locked="0"/>
    </xf>
    <xf numFmtId="49" fontId="0" fillId="0" borderId="12" xfId="45" applyNumberFormat="1" applyBorder="1" applyAlignment="1" applyProtection="1">
      <alignment horizontal="left" vertical="center"/>
      <protection locked="0"/>
    </xf>
    <xf numFmtId="0" fontId="0" fillId="33" borderId="0" xfId="0" applyFill="1" applyAlignment="1">
      <alignment wrapText="1"/>
    </xf>
    <xf numFmtId="0" fontId="0" fillId="0" borderId="0" xfId="0" applyAlignment="1">
      <alignment wrapText="1"/>
    </xf>
    <xf numFmtId="0" fontId="0" fillId="0" borderId="18" xfId="0" applyBorder="1" applyAlignment="1">
      <alignment wrapText="1"/>
    </xf>
    <xf numFmtId="0" fontId="0" fillId="0" borderId="25" xfId="0" applyBorder="1" applyAlignment="1">
      <alignment wrapText="1"/>
    </xf>
    <xf numFmtId="0" fontId="0" fillId="0" borderId="19" xfId="0" applyBorder="1" applyAlignment="1">
      <alignment wrapText="1"/>
    </xf>
    <xf numFmtId="0" fontId="0" fillId="33" borderId="2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6" xfId="0" applyFill="1" applyBorder="1" applyAlignment="1">
      <alignment horizontal="left" vertical="center" wrapText="1"/>
    </xf>
    <xf numFmtId="0" fontId="0" fillId="33" borderId="0" xfId="0" applyFill="1" applyBorder="1" applyAlignment="1">
      <alignment horizontal="left" vertical="center" wrapText="1"/>
    </xf>
    <xf numFmtId="0" fontId="0" fillId="33" borderId="18" xfId="0" applyFill="1" applyBorder="1" applyAlignment="1">
      <alignment horizontal="lef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wrapText="1"/>
    </xf>
    <xf numFmtId="0" fontId="0" fillId="33" borderId="19" xfId="0" applyFill="1" applyBorder="1" applyAlignment="1">
      <alignment horizontal="left" vertical="center" wrapText="1"/>
    </xf>
    <xf numFmtId="0" fontId="14" fillId="0" borderId="16"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22" xfId="0" applyFont="1" applyBorder="1" applyAlignment="1" applyProtection="1">
      <alignment vertical="center"/>
      <protection locked="0"/>
    </xf>
    <xf numFmtId="1" fontId="10" fillId="33" borderId="16" xfId="0" applyNumberFormat="1" applyFont="1" applyFill="1" applyBorder="1" applyAlignment="1" applyProtection="1">
      <alignment horizontal="left" vertical="top" wrapText="1"/>
      <protection locked="0"/>
    </xf>
    <xf numFmtId="1" fontId="10" fillId="33" borderId="17" xfId="0" applyNumberFormat="1" applyFont="1" applyFill="1" applyBorder="1" applyAlignment="1" applyProtection="1">
      <alignment horizontal="left" vertical="top" wrapText="1"/>
      <protection locked="0"/>
    </xf>
    <xf numFmtId="1" fontId="10" fillId="33" borderId="13" xfId="0" applyNumberFormat="1" applyFont="1" applyFill="1" applyBorder="1" applyAlignment="1" applyProtection="1">
      <alignment horizontal="left" vertical="top" wrapText="1"/>
      <protection locked="0"/>
    </xf>
    <xf numFmtId="0" fontId="37" fillId="33" borderId="25" xfId="0" applyNumberFormat="1" applyFont="1" applyFill="1" applyBorder="1" applyAlignment="1" applyProtection="1">
      <alignment/>
      <protection/>
    </xf>
    <xf numFmtId="0" fontId="0" fillId="0" borderId="25" xfId="0" applyBorder="1" applyAlignment="1">
      <alignment/>
    </xf>
    <xf numFmtId="0" fontId="0" fillId="0" borderId="19" xfId="0" applyBorder="1" applyAlignment="1">
      <alignment/>
    </xf>
    <xf numFmtId="0" fontId="14" fillId="0" borderId="16" xfId="0"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24" fillId="35" borderId="16" xfId="0" applyNumberFormat="1" applyFont="1" applyFill="1" applyBorder="1" applyAlignment="1" applyProtection="1">
      <alignment horizontal="left" vertical="center"/>
      <protection locked="0"/>
    </xf>
    <xf numFmtId="0" fontId="24" fillId="35" borderId="13" xfId="0" applyNumberFormat="1" applyFont="1" applyFill="1" applyBorder="1" applyAlignment="1" applyProtection="1">
      <alignment horizontal="left" vertical="center"/>
      <protection locked="0"/>
    </xf>
    <xf numFmtId="0" fontId="40" fillId="39" borderId="12" xfId="0" applyFont="1" applyFill="1" applyBorder="1" applyAlignment="1">
      <alignment horizontal="left" vertical="center"/>
    </xf>
    <xf numFmtId="0" fontId="24" fillId="35" borderId="30" xfId="0" applyNumberFormat="1" applyFont="1" applyFill="1" applyBorder="1" applyAlignment="1" applyProtection="1">
      <alignment horizontal="left" vertical="center"/>
      <protection locked="0"/>
    </xf>
    <xf numFmtId="49" fontId="14" fillId="0" borderId="29" xfId="45" applyNumberFormat="1" applyFont="1" applyBorder="1" applyAlignment="1" applyProtection="1">
      <alignment horizontal="left" vertical="center"/>
      <protection locked="0"/>
    </xf>
    <xf numFmtId="49" fontId="0" fillId="0" borderId="14" xfId="45" applyNumberFormat="1" applyBorder="1" applyAlignment="1" applyProtection="1">
      <alignment horizontal="left" vertical="center"/>
      <protection locked="0"/>
    </xf>
    <xf numFmtId="49" fontId="14" fillId="0" borderId="29" xfId="45" applyNumberFormat="1" applyFont="1" applyBorder="1" applyAlignment="1" applyProtection="1">
      <alignment horizontal="center" vertical="center"/>
      <protection locked="0"/>
    </xf>
    <xf numFmtId="49" fontId="0" fillId="0" borderId="17" xfId="45" applyNumberFormat="1" applyBorder="1" applyAlignment="1" applyProtection="1">
      <alignment vertical="center"/>
      <protection locked="0"/>
    </xf>
    <xf numFmtId="49" fontId="0" fillId="0" borderId="13" xfId="45" applyNumberFormat="1" applyBorder="1" applyAlignment="1" applyProtection="1">
      <alignment vertical="center"/>
      <protection locked="0"/>
    </xf>
    <xf numFmtId="0" fontId="20" fillId="33" borderId="12" xfId="0" applyNumberFormat="1" applyFont="1" applyFill="1" applyBorder="1" applyAlignment="1" applyProtection="1">
      <alignment horizontal="left" vertical="center"/>
      <protection/>
    </xf>
    <xf numFmtId="0" fontId="10" fillId="0" borderId="12" xfId="0" applyFont="1" applyBorder="1" applyAlignment="1">
      <alignment horizontal="left" vertical="center"/>
    </xf>
    <xf numFmtId="0" fontId="21" fillId="33" borderId="0" xfId="0" applyNumberFormat="1" applyFont="1" applyFill="1" applyAlignment="1" applyProtection="1">
      <alignment vertical="top" wrapText="1"/>
      <protection/>
    </xf>
    <xf numFmtId="0" fontId="0" fillId="0" borderId="0" xfId="0" applyFont="1" applyAlignment="1">
      <alignment wrapText="1"/>
    </xf>
    <xf numFmtId="49" fontId="24" fillId="35" borderId="24" xfId="0" applyNumberFormat="1" applyFont="1" applyFill="1" applyBorder="1" applyAlignment="1" applyProtection="1">
      <alignment horizontal="left" vertical="center"/>
      <protection locked="0"/>
    </xf>
    <xf numFmtId="49" fontId="24" fillId="35" borderId="25" xfId="0" applyNumberFormat="1" applyFont="1" applyFill="1" applyBorder="1" applyAlignment="1" applyProtection="1">
      <alignment horizontal="left" vertical="center"/>
      <protection locked="0"/>
    </xf>
    <xf numFmtId="0" fontId="40" fillId="39" borderId="16" xfId="0" applyNumberFormat="1" applyFont="1" applyFill="1" applyBorder="1" applyAlignment="1" applyProtection="1">
      <alignment horizontal="left" vertical="center"/>
      <protection/>
    </xf>
    <xf numFmtId="0" fontId="40" fillId="39" borderId="13" xfId="0" applyFont="1" applyFill="1" applyBorder="1" applyAlignment="1">
      <alignment horizontal="left" vertical="center"/>
    </xf>
    <xf numFmtId="0" fontId="20" fillId="33" borderId="16" xfId="0" applyNumberFormat="1" applyFont="1" applyFill="1" applyBorder="1" applyAlignment="1" applyProtection="1">
      <alignment horizontal="left" vertical="center" wrapText="1"/>
      <protection/>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40" fillId="39" borderId="16" xfId="0" applyNumberFormat="1" applyFont="1" applyFill="1" applyBorder="1" applyAlignment="1" applyProtection="1">
      <alignment vertical="center"/>
      <protection/>
    </xf>
    <xf numFmtId="0" fontId="40" fillId="39" borderId="13" xfId="0" applyFont="1" applyFill="1" applyBorder="1" applyAlignment="1">
      <alignment vertical="center"/>
    </xf>
    <xf numFmtId="0" fontId="14" fillId="0" borderId="17" xfId="0" applyFont="1" applyBorder="1" applyAlignment="1" applyProtection="1">
      <alignment horizontal="left" vertical="center"/>
      <protection locked="0"/>
    </xf>
    <xf numFmtId="0" fontId="0" fillId="0" borderId="17" xfId="0" applyBorder="1" applyAlignment="1" applyProtection="1">
      <alignment vertical="center"/>
      <protection locked="0"/>
    </xf>
    <xf numFmtId="0" fontId="0" fillId="0" borderId="13" xfId="0" applyBorder="1" applyAlignment="1" applyProtection="1">
      <alignment vertical="center"/>
      <protection locked="0"/>
    </xf>
    <xf numFmtId="0" fontId="14" fillId="33" borderId="16"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20" fillId="33" borderId="29" xfId="0" applyNumberFormat="1" applyFont="1" applyFill="1" applyBorder="1" applyAlignment="1" applyProtection="1">
      <alignment horizontal="left" vertical="center" wrapText="1"/>
      <protection/>
    </xf>
    <xf numFmtId="0" fontId="10" fillId="0" borderId="14" xfId="0" applyFont="1" applyBorder="1" applyAlignment="1">
      <alignment horizontal="left" vertical="center" wrapText="1"/>
    </xf>
    <xf numFmtId="0" fontId="20" fillId="33" borderId="26" xfId="0" applyNumberFormat="1" applyFont="1" applyFill="1" applyBorder="1" applyAlignment="1" applyProtection="1">
      <alignment horizontal="left" vertical="center" wrapText="1"/>
      <protection/>
    </xf>
    <xf numFmtId="0" fontId="10" fillId="0" borderId="18" xfId="0" applyFont="1" applyBorder="1" applyAlignment="1">
      <alignment horizontal="left" vertical="center" wrapText="1"/>
    </xf>
    <xf numFmtId="0" fontId="10" fillId="0" borderId="26" xfId="0" applyFont="1" applyBorder="1" applyAlignment="1">
      <alignment horizontal="left" vertical="center" wrapText="1"/>
    </xf>
    <xf numFmtId="0" fontId="10" fillId="0" borderId="24" xfId="0" applyFont="1" applyBorder="1" applyAlignment="1">
      <alignment horizontal="left" vertical="center" wrapText="1"/>
    </xf>
    <xf numFmtId="0" fontId="10" fillId="0" borderId="19"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24" fillId="0" borderId="12"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0" fontId="24" fillId="35" borderId="12" xfId="0" applyNumberFormat="1" applyFont="1" applyFill="1" applyBorder="1" applyAlignment="1" applyProtection="1">
      <alignment horizontal="left" vertical="center"/>
      <protection locked="0"/>
    </xf>
    <xf numFmtId="49" fontId="20" fillId="34" borderId="16" xfId="0" applyNumberFormat="1" applyFont="1" applyFill="1" applyBorder="1" applyAlignment="1" applyProtection="1">
      <alignment horizontal="center" vertical="center"/>
      <protection/>
    </xf>
    <xf numFmtId="0" fontId="0" fillId="34" borderId="17" xfId="0" applyFill="1" applyBorder="1" applyAlignment="1">
      <alignment horizontal="center" vertical="center"/>
    </xf>
    <xf numFmtId="0" fontId="0" fillId="34" borderId="13" xfId="0" applyFill="1" applyBorder="1" applyAlignment="1">
      <alignment horizontal="center" vertical="center"/>
    </xf>
    <xf numFmtId="0" fontId="14" fillId="33" borderId="24"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25" xfId="0" applyFont="1" applyFill="1" applyBorder="1" applyAlignment="1" applyProtection="1">
      <alignment vertical="center"/>
      <protection/>
    </xf>
    <xf numFmtId="0" fontId="14" fillId="33" borderId="19" xfId="0" applyFont="1" applyFill="1" applyBorder="1" applyAlignment="1" applyProtection="1">
      <alignment vertical="center"/>
      <protection/>
    </xf>
    <xf numFmtId="0" fontId="10" fillId="33" borderId="29"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24" fillId="0" borderId="17" xfId="0" applyNumberFormat="1" applyFont="1" applyFill="1" applyBorder="1" applyAlignment="1" applyProtection="1">
      <alignment horizontal="center" vertical="center"/>
      <protection locked="0"/>
    </xf>
    <xf numFmtId="0" fontId="14" fillId="0" borderId="13" xfId="0" applyFont="1" applyBorder="1" applyAlignment="1" applyProtection="1">
      <alignment/>
      <protection locked="0"/>
    </xf>
    <xf numFmtId="0" fontId="14" fillId="0" borderId="12" xfId="0" applyFont="1" applyBorder="1" applyAlignment="1" applyProtection="1">
      <alignment horizontal="center" vertical="center"/>
      <protection locked="0"/>
    </xf>
    <xf numFmtId="0" fontId="10" fillId="33" borderId="16" xfId="0" applyFont="1" applyFill="1"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31" fillId="0" borderId="0" xfId="0" applyFont="1" applyAlignment="1">
      <alignment/>
    </xf>
    <xf numFmtId="0" fontId="0" fillId="0" borderId="0" xfId="0" applyAlignment="1">
      <alignment/>
    </xf>
    <xf numFmtId="0" fontId="10" fillId="34" borderId="26" xfId="0" applyNumberFormat="1" applyFont="1" applyFill="1" applyBorder="1" applyAlignment="1" applyProtection="1">
      <alignment horizontal="left" vertical="center" wrapText="1"/>
      <protection/>
    </xf>
    <xf numFmtId="0" fontId="0" fillId="0" borderId="18" xfId="0" applyFont="1"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0" fillId="34" borderId="16" xfId="0" applyNumberFormat="1" applyFont="1" applyFill="1" applyBorder="1" applyAlignment="1" applyProtection="1">
      <alignment vertical="center"/>
      <protection/>
    </xf>
    <xf numFmtId="0" fontId="0" fillId="0" borderId="13" xfId="0" applyBorder="1" applyAlignment="1">
      <alignment vertical="center"/>
    </xf>
    <xf numFmtId="0" fontId="24" fillId="35" borderId="16" xfId="0" applyNumberFormat="1" applyFont="1" applyFill="1" applyBorder="1" applyAlignment="1" applyProtection="1">
      <alignment horizontal="center" vertical="center"/>
      <protection locked="0"/>
    </xf>
    <xf numFmtId="0" fontId="24" fillId="35" borderId="17" xfId="0" applyNumberFormat="1" applyFont="1" applyFill="1" applyBorder="1" applyAlignment="1" applyProtection="1">
      <alignment horizontal="center" vertical="center"/>
      <protection locked="0"/>
    </xf>
    <xf numFmtId="0" fontId="24" fillId="35" borderId="13" xfId="0" applyNumberFormat="1" applyFont="1" applyFill="1" applyBorder="1" applyAlignment="1" applyProtection="1">
      <alignment horizontal="center" vertical="center"/>
      <protection locked="0"/>
    </xf>
    <xf numFmtId="14" fontId="4" fillId="33" borderId="0" xfId="0" applyNumberFormat="1" applyFont="1" applyFill="1" applyAlignment="1" applyProtection="1" quotePrefix="1">
      <alignment horizontal="center"/>
      <protection/>
    </xf>
    <xf numFmtId="14" fontId="4" fillId="33" borderId="0" xfId="0" applyNumberFormat="1" applyFont="1" applyFill="1" applyAlignment="1" applyProtection="1">
      <alignment horizontal="center"/>
      <protection/>
    </xf>
    <xf numFmtId="0" fontId="20" fillId="34" borderId="16" xfId="0" applyNumberFormat="1" applyFont="1" applyFill="1" applyBorder="1" applyAlignment="1" applyProtection="1">
      <alignment vertical="center" wrapText="1"/>
      <protection/>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10" fillId="34" borderId="29" xfId="0" applyNumberFormat="1" applyFont="1" applyFill="1" applyBorder="1" applyAlignment="1" applyProtection="1">
      <alignment vertical="center"/>
      <protection/>
    </xf>
    <xf numFmtId="0" fontId="0" fillId="0" borderId="14"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19" xfId="0" applyFill="1" applyBorder="1" applyAlignment="1">
      <alignment vertical="center"/>
    </xf>
    <xf numFmtId="0" fontId="10" fillId="34" borderId="12" xfId="0" applyNumberFormat="1"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10" fillId="33" borderId="22" xfId="0" applyFont="1" applyFill="1" applyBorder="1" applyAlignment="1">
      <alignment vertical="top" wrapText="1"/>
    </xf>
    <xf numFmtId="0" fontId="0" fillId="33" borderId="22"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0" xfId="0" applyFill="1" applyBorder="1" applyAlignment="1">
      <alignment vertical="top" wrapText="1"/>
    </xf>
    <xf numFmtId="0" fontId="0" fillId="33" borderId="18" xfId="0"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19" xfId="0" applyFill="1" applyBorder="1" applyAlignment="1">
      <alignment vertical="top" wrapText="1"/>
    </xf>
    <xf numFmtId="0" fontId="10" fillId="33" borderId="29" xfId="0" applyFont="1" applyFill="1" applyBorder="1" applyAlignment="1">
      <alignment vertical="top"/>
    </xf>
    <xf numFmtId="0" fontId="10" fillId="33" borderId="22" xfId="0" applyFont="1" applyFill="1" applyBorder="1" applyAlignment="1">
      <alignment vertical="top"/>
    </xf>
    <xf numFmtId="0" fontId="10" fillId="33" borderId="14" xfId="0" applyFont="1" applyFill="1" applyBorder="1" applyAlignment="1">
      <alignment vertical="top"/>
    </xf>
    <xf numFmtId="0" fontId="20" fillId="34" borderId="16" xfId="0" applyNumberFormat="1" applyFont="1" applyFill="1" applyBorder="1" applyAlignment="1" applyProtection="1">
      <alignment horizontal="left" vertical="center"/>
      <protection/>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24" fillId="35" borderId="16"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18" xfId="0" applyFont="1" applyFill="1" applyBorder="1" applyAlignment="1">
      <alignment vertical="center"/>
    </xf>
    <xf numFmtId="0" fontId="10" fillId="33" borderId="16" xfId="0" applyFont="1" applyFill="1" applyBorder="1" applyAlignment="1">
      <alignment vertical="center" wrapText="1"/>
    </xf>
    <xf numFmtId="0" fontId="0" fillId="0" borderId="13" xfId="0" applyBorder="1" applyAlignment="1">
      <alignment vertical="center" wrapText="1"/>
    </xf>
    <xf numFmtId="0" fontId="0" fillId="0" borderId="17" xfId="0" applyBorder="1" applyAlignment="1">
      <alignment/>
    </xf>
    <xf numFmtId="0" fontId="0" fillId="0" borderId="13" xfId="0" applyBorder="1" applyAlignment="1">
      <alignment/>
    </xf>
    <xf numFmtId="0" fontId="20" fillId="33" borderId="16" xfId="0" applyNumberFormat="1" applyFont="1" applyFill="1" applyBorder="1" applyAlignment="1" applyProtection="1">
      <alignment vertical="top"/>
      <protection/>
    </xf>
    <xf numFmtId="0" fontId="0" fillId="0" borderId="17" xfId="0" applyBorder="1" applyAlignment="1">
      <alignment vertical="top"/>
    </xf>
    <xf numFmtId="0" fontId="14" fillId="0" borderId="13" xfId="0" applyFont="1" applyBorder="1" applyAlignment="1" applyProtection="1">
      <alignment vertical="center"/>
      <protection locked="0"/>
    </xf>
    <xf numFmtId="0" fontId="20" fillId="0" borderId="12" xfId="0" applyFont="1" applyBorder="1" applyAlignment="1">
      <alignment horizontal="left" vertical="center"/>
    </xf>
    <xf numFmtId="0" fontId="24" fillId="0" borderId="29" xfId="0" applyNumberFormat="1" applyFont="1" applyFill="1" applyBorder="1" applyAlignment="1" applyProtection="1">
      <alignment horizontal="left" vertical="top" wrapText="1"/>
      <protection locked="0"/>
    </xf>
    <xf numFmtId="0" fontId="24" fillId="0" borderId="22" xfId="0" applyNumberFormat="1" applyFont="1" applyFill="1" applyBorder="1" applyAlignment="1" applyProtection="1">
      <alignment horizontal="left" vertical="top" wrapText="1"/>
      <protection locked="0"/>
    </xf>
    <xf numFmtId="0" fontId="24" fillId="0" borderId="14" xfId="0" applyNumberFormat="1" applyFont="1" applyFill="1" applyBorder="1" applyAlignment="1" applyProtection="1">
      <alignment horizontal="left" vertical="top" wrapText="1"/>
      <protection locked="0"/>
    </xf>
    <xf numFmtId="0" fontId="24" fillId="0" borderId="26"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left" vertical="top" wrapText="1"/>
      <protection locked="0"/>
    </xf>
    <xf numFmtId="0" fontId="24" fillId="0" borderId="18" xfId="0" applyNumberFormat="1" applyFont="1" applyFill="1" applyBorder="1" applyAlignment="1" applyProtection="1">
      <alignment horizontal="left" vertical="top" wrapText="1"/>
      <protection locked="0"/>
    </xf>
    <xf numFmtId="0" fontId="24" fillId="0" borderId="24" xfId="0" applyNumberFormat="1" applyFont="1" applyFill="1" applyBorder="1" applyAlignment="1" applyProtection="1">
      <alignment horizontal="left" vertical="top" wrapText="1"/>
      <protection locked="0"/>
    </xf>
    <xf numFmtId="0" fontId="24" fillId="0" borderId="25" xfId="0" applyNumberFormat="1" applyFont="1" applyFill="1" applyBorder="1" applyAlignment="1" applyProtection="1">
      <alignment horizontal="left" vertical="top" wrapText="1"/>
      <protection locked="0"/>
    </xf>
    <xf numFmtId="0" fontId="24" fillId="0" borderId="19" xfId="0" applyNumberFormat="1" applyFont="1" applyFill="1" applyBorder="1" applyAlignment="1" applyProtection="1">
      <alignment horizontal="left" vertical="top" wrapText="1"/>
      <protection locked="0"/>
    </xf>
    <xf numFmtId="0" fontId="22" fillId="34" borderId="16" xfId="0" applyNumberFormat="1" applyFont="1" applyFill="1" applyBorder="1" applyAlignment="1">
      <alignment horizontal="left"/>
    </xf>
    <xf numFmtId="0" fontId="22" fillId="34" borderId="17" xfId="0" applyNumberFormat="1" applyFont="1" applyFill="1" applyBorder="1" applyAlignment="1">
      <alignment horizontal="left"/>
    </xf>
    <xf numFmtId="0" fontId="22" fillId="34" borderId="13" xfId="0" applyNumberFormat="1" applyFont="1" applyFill="1" applyBorder="1" applyAlignment="1">
      <alignment horizontal="left"/>
    </xf>
    <xf numFmtId="0" fontId="14" fillId="34" borderId="16" xfId="0" applyFont="1" applyFill="1" applyBorder="1" applyAlignment="1">
      <alignment horizontal="left"/>
    </xf>
    <xf numFmtId="0" fontId="14" fillId="34" borderId="17" xfId="0" applyFont="1" applyFill="1" applyBorder="1" applyAlignment="1">
      <alignment horizontal="left"/>
    </xf>
    <xf numFmtId="0" fontId="14" fillId="34" borderId="13" xfId="0" applyFont="1" applyFill="1" applyBorder="1" applyAlignment="1">
      <alignment horizontal="left"/>
    </xf>
    <xf numFmtId="0" fontId="10" fillId="0" borderId="16" xfId="0"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22" fillId="34" borderId="16" xfId="0" applyNumberFormat="1" applyFont="1" applyFill="1" applyBorder="1" applyAlignment="1">
      <alignment horizontal="left" vertical="center"/>
    </xf>
    <xf numFmtId="0" fontId="22" fillId="34" borderId="17" xfId="0" applyNumberFormat="1" applyFont="1" applyFill="1" applyBorder="1" applyAlignment="1">
      <alignment horizontal="left" vertical="center"/>
    </xf>
    <xf numFmtId="0" fontId="22" fillId="34" borderId="13" xfId="0" applyNumberFormat="1" applyFont="1" applyFill="1" applyBorder="1" applyAlignment="1">
      <alignment horizontal="left" vertical="center"/>
    </xf>
    <xf numFmtId="49" fontId="24" fillId="35" borderId="32" xfId="0" applyNumberFormat="1" applyFont="1" applyFill="1" applyBorder="1" applyAlignment="1" applyProtection="1">
      <alignment horizontal="left" vertical="center"/>
      <protection locked="0"/>
    </xf>
    <xf numFmtId="49" fontId="24" fillId="35" borderId="33" xfId="0" applyNumberFormat="1" applyFont="1" applyFill="1" applyBorder="1" applyAlignment="1" applyProtection="1">
      <alignment horizontal="left" vertical="center"/>
      <protection locked="0"/>
    </xf>
    <xf numFmtId="0" fontId="20" fillId="33" borderId="0" xfId="0" applyNumberFormat="1" applyFont="1" applyFill="1" applyAlignment="1">
      <alignment vertical="center"/>
    </xf>
    <xf numFmtId="0" fontId="20" fillId="33" borderId="18" xfId="0" applyNumberFormat="1" applyFont="1" applyFill="1" applyBorder="1" applyAlignment="1">
      <alignment vertical="center"/>
    </xf>
    <xf numFmtId="0" fontId="20" fillId="33" borderId="16"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xf>
    <xf numFmtId="0" fontId="20" fillId="33" borderId="23" xfId="0" applyNumberFormat="1" applyFont="1" applyFill="1" applyBorder="1" applyAlignment="1">
      <alignment vertical="center" wrapText="1"/>
    </xf>
    <xf numFmtId="0" fontId="20" fillId="33" borderId="21" xfId="0" applyNumberFormat="1" applyFont="1" applyFill="1" applyBorder="1" applyAlignment="1">
      <alignment vertical="center" wrapText="1"/>
    </xf>
    <xf numFmtId="0" fontId="10" fillId="33" borderId="22" xfId="0" applyFont="1" applyFill="1" applyBorder="1" applyAlignment="1">
      <alignment vertical="center"/>
    </xf>
    <xf numFmtId="0" fontId="10" fillId="33" borderId="14" xfId="0" applyFont="1" applyFill="1" applyBorder="1" applyAlignment="1">
      <alignment vertical="center"/>
    </xf>
    <xf numFmtId="49" fontId="24" fillId="35" borderId="28" xfId="0" applyNumberFormat="1" applyFont="1" applyFill="1" applyBorder="1" applyAlignment="1" applyProtection="1">
      <alignment horizontal="center" vertical="center"/>
      <protection locked="0"/>
    </xf>
    <xf numFmtId="49" fontId="24" fillId="35" borderId="34"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left"/>
      <protection locked="0"/>
    </xf>
    <xf numFmtId="0" fontId="24" fillId="0" borderId="17" xfId="0" applyNumberFormat="1" applyFont="1" applyFill="1" applyBorder="1" applyAlignment="1" applyProtection="1">
      <alignment horizontal="left"/>
      <protection locked="0"/>
    </xf>
    <xf numFmtId="0" fontId="24" fillId="0" borderId="13" xfId="0" applyNumberFormat="1" applyFont="1" applyFill="1" applyBorder="1" applyAlignment="1" applyProtection="1">
      <alignment horizontal="left"/>
      <protection locked="0"/>
    </xf>
    <xf numFmtId="0" fontId="22" fillId="34" borderId="35" xfId="0" applyNumberFormat="1" applyFont="1" applyFill="1" applyBorder="1" applyAlignment="1">
      <alignment horizontal="center"/>
    </xf>
    <xf numFmtId="0" fontId="31" fillId="0" borderId="35" xfId="0" applyFont="1" applyBorder="1" applyAlignment="1">
      <alignment horizontal="center"/>
    </xf>
    <xf numFmtId="0" fontId="31" fillId="0" borderId="36" xfId="0" applyFont="1" applyBorder="1" applyAlignment="1">
      <alignment horizontal="center"/>
    </xf>
    <xf numFmtId="0" fontId="20" fillId="33" borderId="30" xfId="0" applyNumberFormat="1" applyFont="1" applyFill="1" applyBorder="1" applyAlignment="1">
      <alignment horizontal="center" vertical="center"/>
    </xf>
    <xf numFmtId="0" fontId="0" fillId="0" borderId="30" xfId="0" applyFont="1" applyBorder="1" applyAlignment="1">
      <alignment vertical="center"/>
    </xf>
    <xf numFmtId="0" fontId="0" fillId="0" borderId="34" xfId="0" applyFont="1" applyBorder="1" applyAlignment="1">
      <alignment/>
    </xf>
    <xf numFmtId="0" fontId="0" fillId="0" borderId="0" xfId="0" applyAlignment="1">
      <alignment vertical="center"/>
    </xf>
    <xf numFmtId="0" fontId="0" fillId="0" borderId="18" xfId="0" applyBorder="1" applyAlignment="1">
      <alignment vertical="center"/>
    </xf>
    <xf numFmtId="0" fontId="24" fillId="35" borderId="17" xfId="0" applyNumberFormat="1" applyFont="1" applyFill="1" applyBorder="1" applyAlignment="1" applyProtection="1">
      <alignment horizontal="left" vertical="center"/>
      <protection locked="0"/>
    </xf>
    <xf numFmtId="0" fontId="5" fillId="33" borderId="37" xfId="0" applyNumberFormat="1" applyFont="1" applyFill="1" applyBorder="1" applyAlignment="1" applyProtection="1">
      <alignment vertical="center"/>
      <protection/>
    </xf>
    <xf numFmtId="0" fontId="8" fillId="0" borderId="30" xfId="0" applyFont="1" applyFill="1" applyBorder="1" applyAlignment="1">
      <alignment vertical="center"/>
    </xf>
    <xf numFmtId="0" fontId="8" fillId="0" borderId="34" xfId="0" applyFont="1" applyFill="1" applyBorder="1" applyAlignment="1">
      <alignment vertical="center"/>
    </xf>
    <xf numFmtId="0" fontId="5" fillId="33" borderId="38" xfId="0" applyNumberFormat="1" applyFont="1" applyFill="1" applyBorder="1" applyAlignment="1" applyProtection="1">
      <alignment vertical="center"/>
      <protection/>
    </xf>
    <xf numFmtId="0" fontId="8" fillId="0" borderId="25" xfId="0" applyFont="1" applyFill="1" applyBorder="1" applyAlignment="1">
      <alignment vertical="center"/>
    </xf>
    <xf numFmtId="0" fontId="8" fillId="0" borderId="39" xfId="0" applyFont="1" applyFill="1" applyBorder="1" applyAlignment="1">
      <alignment vertical="center"/>
    </xf>
    <xf numFmtId="0" fontId="15" fillId="0" borderId="0" xfId="0" applyNumberFormat="1" applyFont="1" applyAlignment="1">
      <alignment/>
    </xf>
    <xf numFmtId="0" fontId="0" fillId="0" borderId="0" xfId="0" applyFont="1" applyAlignment="1">
      <alignment/>
    </xf>
    <xf numFmtId="0" fontId="4" fillId="0" borderId="0" xfId="0" applyNumberFormat="1" applyFont="1" applyFill="1" applyBorder="1" applyAlignment="1" applyProtection="1">
      <alignment vertical="center"/>
      <protection/>
    </xf>
    <xf numFmtId="0" fontId="3" fillId="34" borderId="40" xfId="0" applyNumberFormat="1" applyFont="1" applyFill="1" applyBorder="1" applyAlignment="1" applyProtection="1">
      <alignment horizontal="center" vertical="center"/>
      <protection/>
    </xf>
    <xf numFmtId="0" fontId="0" fillId="0" borderId="35" xfId="0" applyFill="1" applyBorder="1" applyAlignment="1">
      <alignment horizontal="center" vertical="center"/>
    </xf>
    <xf numFmtId="0" fontId="5" fillId="33" borderId="41" xfId="0" applyNumberFormat="1" applyFont="1" applyFill="1" applyBorder="1" applyAlignment="1" applyProtection="1">
      <alignment vertical="center"/>
      <protection/>
    </xf>
    <xf numFmtId="0" fontId="8" fillId="0" borderId="0" xfId="0" applyFont="1" applyFill="1" applyBorder="1" applyAlignment="1">
      <alignment vertical="center"/>
    </xf>
    <xf numFmtId="0" fontId="8" fillId="0" borderId="42" xfId="0" applyFont="1" applyFill="1" applyBorder="1" applyAlignment="1">
      <alignment vertical="center"/>
    </xf>
    <xf numFmtId="0" fontId="5" fillId="33" borderId="0" xfId="0" applyNumberFormat="1" applyFont="1" applyFill="1" applyAlignment="1" applyProtection="1">
      <alignment vertical="center"/>
      <protection/>
    </xf>
  </cellXfs>
  <cellStyles count="5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mma 2" xfId="42"/>
    <cellStyle name="Kontrollcelle" xfId="43"/>
    <cellStyle name="Merknad" xfId="44"/>
    <cellStyle name="Normal 2"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12</xdr:row>
      <xdr:rowOff>114300</xdr:rowOff>
    </xdr:from>
    <xdr:to>
      <xdr:col>11</xdr:col>
      <xdr:colOff>561975</xdr:colOff>
      <xdr:row>12</xdr:row>
      <xdr:rowOff>114300</xdr:rowOff>
    </xdr:to>
    <xdr:sp>
      <xdr:nvSpPr>
        <xdr:cNvPr id="1" name="Line 1"/>
        <xdr:cNvSpPr>
          <a:spLocks/>
        </xdr:cNvSpPr>
      </xdr:nvSpPr>
      <xdr:spPr>
        <a:xfrm flipH="1">
          <a:off x="4800600" y="37433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53</xdr:row>
      <xdr:rowOff>38100</xdr:rowOff>
    </xdr:from>
    <xdr:to>
      <xdr:col>5</xdr:col>
      <xdr:colOff>495300</xdr:colOff>
      <xdr:row>53</xdr:row>
      <xdr:rowOff>219075</xdr:rowOff>
    </xdr:to>
    <xdr:sp>
      <xdr:nvSpPr>
        <xdr:cNvPr id="2" name="Text Box 111"/>
        <xdr:cNvSpPr txBox="1">
          <a:spLocks noChangeArrowheads="1"/>
        </xdr:cNvSpPr>
      </xdr:nvSpPr>
      <xdr:spPr>
        <a:xfrm>
          <a:off x="1504950" y="16078200"/>
          <a:ext cx="466725" cy="18097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Dato</a:t>
          </a:r>
        </a:p>
      </xdr:txBody>
    </xdr:sp>
    <xdr:clientData/>
  </xdr:twoCellAnchor>
  <xdr:oneCellAnchor>
    <xdr:from>
      <xdr:col>18</xdr:col>
      <xdr:colOff>342900</xdr:colOff>
      <xdr:row>56</xdr:row>
      <xdr:rowOff>0</xdr:rowOff>
    </xdr:from>
    <xdr:ext cx="104775" cy="209550"/>
    <xdr:sp fLocksText="0">
      <xdr:nvSpPr>
        <xdr:cNvPr id="3" name="Text Box 179"/>
        <xdr:cNvSpPr txBox="1">
          <a:spLocks noChangeArrowheads="1"/>
        </xdr:cNvSpPr>
      </xdr:nvSpPr>
      <xdr:spPr>
        <a:xfrm>
          <a:off x="10877550" y="167640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xdr:row>
      <xdr:rowOff>0</xdr:rowOff>
    </xdr:from>
    <xdr:to>
      <xdr:col>5</xdr:col>
      <xdr:colOff>933450</xdr:colOff>
      <xdr:row>2</xdr:row>
      <xdr:rowOff>447675</xdr:rowOff>
    </xdr:to>
    <xdr:pic>
      <xdr:nvPicPr>
        <xdr:cNvPr id="4" name="Bilde 9"/>
        <xdr:cNvPicPr preferRelativeResize="1">
          <a:picLocks noChangeAspect="1"/>
        </xdr:cNvPicPr>
      </xdr:nvPicPr>
      <xdr:blipFill>
        <a:blip r:embed="rId1"/>
        <a:stretch>
          <a:fillRect/>
        </a:stretch>
      </xdr:blipFill>
      <xdr:spPr>
        <a:xfrm>
          <a:off x="285750" y="438150"/>
          <a:ext cx="21240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76200</xdr:rowOff>
    </xdr:from>
    <xdr:to>
      <xdr:col>13</xdr:col>
      <xdr:colOff>66675</xdr:colOff>
      <xdr:row>14</xdr:row>
      <xdr:rowOff>0</xdr:rowOff>
    </xdr:to>
    <xdr:sp>
      <xdr:nvSpPr>
        <xdr:cNvPr id="1" name="Text Box 3"/>
        <xdr:cNvSpPr txBox="1">
          <a:spLocks noChangeArrowheads="1"/>
        </xdr:cNvSpPr>
      </xdr:nvSpPr>
      <xdr:spPr>
        <a:xfrm>
          <a:off x="12592050" y="0"/>
          <a:ext cx="4048125" cy="2228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Alle satser vedlikeholdes i dette regnearket.
</a:t>
          </a:r>
          <a:r>
            <a:rPr lang="en-US" cap="none" sz="12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12</xdr:col>
      <xdr:colOff>161925</xdr:colOff>
      <xdr:row>35</xdr:row>
      <xdr:rowOff>57150</xdr:rowOff>
    </xdr:to>
    <xdr:sp macro="[0]!tilbake_til_baksiden">
      <xdr:nvSpPr>
        <xdr:cNvPr id="1" name="Text Box 1"/>
        <xdr:cNvSpPr txBox="1">
          <a:spLocks noChangeArrowheads="1"/>
        </xdr:cNvSpPr>
      </xdr:nvSpPr>
      <xdr:spPr>
        <a:xfrm>
          <a:off x="19050" y="0"/>
          <a:ext cx="9286875" cy="5724525"/>
        </a:xfrm>
        <a:prstGeom prst="rect">
          <a:avLst/>
        </a:prstGeom>
        <a:solidFill>
          <a:srgbClr val="DDDDDD"/>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REISE HJEM ARBEID:                                     </a:t>
          </a:r>
          <a:r>
            <a:rPr lang="en-US" cap="none" sz="1200" b="1" i="0" u="none" baseline="0">
              <a:solidFill>
                <a:srgbClr val="FF0000"/>
              </a:solidFill>
              <a:latin typeface="Arial"/>
              <a:ea typeface="Arial"/>
              <a:cs typeface="Arial"/>
            </a:rPr>
            <a:t>(Pek og klikk i boksen for å gå tilbake til skjema)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yrkesreise derimot, innberettes som en kjøregodtgjørelse og er innen takseringssatsene, både trekk- og avgiftsfrie.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og statens særavtale, definerer tjenestereise (yrkesreise) og arbeidsreise forskjellig.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henhold til særavtalen, er en på tjenestereise når en reiser minst 15 km en vei fra reisens utgangspunkt. Utgangspunktet kan for eksempel vær hjemmet eller det faste arbeidsstedet dersom reisen starter 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Nedenfor følger noen av kriteriene for at reisen skal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Reise mellom bolig og fast arbeidssted før en yrkesreise hvor skattyter må bo utenfor hjemmet. Dette gjelder likevel ikke besøks reise til hjemmet. 
</a:t>
          </a:r>
          <a:r>
            <a:rPr lang="en-US" cap="none" sz="1000" b="0" i="0" u="none" baseline="0">
              <a:solidFill>
                <a:srgbClr val="000000"/>
              </a:solidFill>
              <a:latin typeface="Arial"/>
              <a:ea typeface="Arial"/>
              <a:cs typeface="Arial"/>
            </a:rPr>
            <a:t>2. Oppholder seg på arbeidsstedet i kort tid, og ikke utfører alminnelig arbeid under oppholdet. 
</a:t>
          </a:r>
          <a:r>
            <a:rPr lang="en-US" cap="none" sz="1000" b="0" i="0" u="none" baseline="0">
              <a:solidFill>
                <a:srgbClr val="000000"/>
              </a:solidFill>
              <a:latin typeface="Arial"/>
              <a:ea typeface="Arial"/>
              <a:cs typeface="Arial"/>
            </a:rPr>
            <a:t>3. Reise mellom bolig og fast arbeidssted når arbeidet regelmessig gjør det påkrevet å frakte arbedsutstyr med bil. 
</a:t>
          </a:r>
          <a:r>
            <a:rPr lang="en-US" cap="none" sz="1000" b="0" i="0" u="none" baseline="0">
              <a:solidFill>
                <a:srgbClr val="000000"/>
              </a:solidFill>
              <a:latin typeface="Arial"/>
              <a:ea typeface="Arial"/>
              <a:cs typeface="Arial"/>
            </a:rPr>
            <a:t>4. Reise fra det sted skatteyter oppholder seg til fast arbeidssted når reisen foretas på grunn av nødvendig tilkalling utenom ordinær arbeidstid. Det samme gjelder 
</a:t>
          </a:r>
          <a:r>
            <a:rPr lang="en-US" cap="none" sz="1000" b="0" i="0" u="none" baseline="0">
              <a:solidFill>
                <a:srgbClr val="000000"/>
              </a:solidFill>
              <a:latin typeface="Arial"/>
              <a:ea typeface="Arial"/>
              <a:cs typeface="Arial"/>
            </a:rPr>
            <a:t>    returreisen.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punktene er hver for seg nok til at reise mellom bolig og fast arbeidssted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KJØRING I UTLANDET
</a:t>
          </a:r>
          <a:r>
            <a:rPr lang="en-US" cap="none" sz="1000" b="0" i="0" u="none" baseline="0">
              <a:solidFill>
                <a:srgbClr val="000000"/>
              </a:solidFill>
              <a:latin typeface="Arial"/>
              <a:ea typeface="Arial"/>
              <a:cs typeface="Arial"/>
            </a:rPr>
            <a:t>Kjøring i utlandet godtgjøres med lik sats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dimension ref="A1:Y72"/>
  <sheetViews>
    <sheetView showGridLines="0" showRowColHeaders="0" showZeros="0" tabSelected="1" showOutlineSymbols="0" zoomScale="80" zoomScaleNormal="80" zoomScalePageLayoutView="0" workbookViewId="0" topLeftCell="A1">
      <selection activeCell="X18" sqref="X18"/>
    </sheetView>
  </sheetViews>
  <sheetFormatPr defaultColWidth="11.421875" defaultRowHeight="12.75"/>
  <cols>
    <col min="1" max="2" width="2.140625" style="0" customWidth="1"/>
    <col min="3" max="3" width="4.00390625" style="0" customWidth="1"/>
    <col min="4" max="4" width="13.8515625" style="0" customWidth="1"/>
    <col min="5" max="5" width="1.28515625" style="0" hidden="1" customWidth="1"/>
    <col min="6" max="6" width="15.140625" style="0" customWidth="1"/>
    <col min="8" max="8" width="11.28125" style="0" customWidth="1"/>
    <col min="9" max="9" width="11.421875" style="0" hidden="1" customWidth="1"/>
    <col min="10" max="10" width="6.00390625" style="0" hidden="1" customWidth="1"/>
    <col min="11" max="11" width="10.7109375" style="0" customWidth="1"/>
    <col min="12" max="12" width="12.00390625" style="0" customWidth="1"/>
    <col min="13" max="13" width="14.8515625" style="0" customWidth="1"/>
    <col min="14" max="14" width="13.00390625" style="0" customWidth="1"/>
    <col min="15" max="15" width="10.57421875" style="0" customWidth="1"/>
    <col min="16" max="16" width="11.00390625" style="0" customWidth="1"/>
    <col min="17" max="17" width="10.8515625" style="0" customWidth="1"/>
    <col min="18" max="18" width="15.00390625" style="0" customWidth="1"/>
    <col min="19" max="19" width="10.00390625" style="0" customWidth="1"/>
    <col min="20" max="20" width="6.421875" style="0" customWidth="1"/>
    <col min="21" max="21" width="10.8515625" style="0" customWidth="1"/>
  </cols>
  <sheetData>
    <row r="1" spans="1:19" ht="17.25">
      <c r="A1" s="1"/>
      <c r="B1" s="1"/>
      <c r="C1" s="1"/>
      <c r="D1" s="1"/>
      <c r="E1" s="1"/>
      <c r="F1" s="1"/>
      <c r="G1" s="1"/>
      <c r="H1" s="1"/>
      <c r="I1" s="1"/>
      <c r="J1" s="1"/>
      <c r="K1" s="1"/>
      <c r="L1" s="1"/>
      <c r="M1" s="1"/>
      <c r="N1" s="2"/>
      <c r="O1" s="1"/>
      <c r="P1" s="291"/>
      <c r="Q1" s="292"/>
      <c r="R1" s="292"/>
      <c r="S1" s="293"/>
    </row>
    <row r="2" spans="1:23" ht="17.25">
      <c r="A2" s="1" t="s">
        <v>0</v>
      </c>
      <c r="B2" s="1"/>
      <c r="C2" s="1"/>
      <c r="D2" s="1"/>
      <c r="E2" s="1"/>
      <c r="F2" s="1"/>
      <c r="G2" s="1"/>
      <c r="H2" s="1"/>
      <c r="I2" s="1"/>
      <c r="J2" s="1"/>
      <c r="K2" s="1"/>
      <c r="L2" s="1"/>
      <c r="M2" s="1"/>
      <c r="N2" s="3" t="s">
        <v>1</v>
      </c>
      <c r="O2" s="1"/>
      <c r="P2" s="294"/>
      <c r="Q2" s="294"/>
      <c r="R2" s="294"/>
      <c r="S2" s="295"/>
      <c r="W2" s="193"/>
    </row>
    <row r="3" spans="1:19" ht="41.25" customHeight="1">
      <c r="A3" s="1"/>
      <c r="B3" s="1"/>
      <c r="C3" s="328"/>
      <c r="D3" s="329"/>
      <c r="E3" s="329"/>
      <c r="F3" s="329"/>
      <c r="G3" s="1"/>
      <c r="H3" s="311" t="s">
        <v>402</v>
      </c>
      <c r="I3" s="312"/>
      <c r="J3" s="312"/>
      <c r="K3" s="312"/>
      <c r="L3" s="312"/>
      <c r="M3" s="312"/>
      <c r="N3" s="312"/>
      <c r="O3" s="313"/>
      <c r="P3" s="308" t="s">
        <v>165</v>
      </c>
      <c r="Q3" s="309"/>
      <c r="R3" s="309"/>
      <c r="S3" s="310"/>
    </row>
    <row r="4" spans="1:19" ht="24" customHeight="1">
      <c r="A4" s="1"/>
      <c r="B4" s="1"/>
      <c r="C4" s="334" t="s">
        <v>181</v>
      </c>
      <c r="D4" s="283"/>
      <c r="E4" s="32"/>
      <c r="F4" s="335"/>
      <c r="G4" s="336"/>
      <c r="H4" s="336"/>
      <c r="I4" s="336"/>
      <c r="J4" s="336"/>
      <c r="K4" s="336"/>
      <c r="L4" s="337"/>
      <c r="M4" s="51" t="s">
        <v>120</v>
      </c>
      <c r="N4" s="315"/>
      <c r="O4" s="316"/>
      <c r="P4" s="268" t="s">
        <v>110</v>
      </c>
      <c r="Q4" s="270"/>
      <c r="R4" s="314"/>
      <c r="S4" s="278"/>
    </row>
    <row r="5" spans="1:19" ht="24" customHeight="1">
      <c r="A5" s="1"/>
      <c r="B5" s="1"/>
      <c r="C5" s="287" t="s">
        <v>358</v>
      </c>
      <c r="D5" s="288"/>
      <c r="E5" s="229"/>
      <c r="F5" s="289"/>
      <c r="G5" s="290"/>
      <c r="H5" s="290"/>
      <c r="I5" s="232"/>
      <c r="J5" s="233"/>
      <c r="K5" s="230" t="s">
        <v>359</v>
      </c>
      <c r="L5" s="321"/>
      <c r="M5" s="322"/>
      <c r="N5" s="231" t="s">
        <v>360</v>
      </c>
      <c r="O5" s="323"/>
      <c r="P5" s="324"/>
      <c r="Q5" s="324"/>
      <c r="R5" s="324"/>
      <c r="S5" s="325"/>
    </row>
    <row r="6" spans="1:19" ht="24" customHeight="1">
      <c r="A6" s="1"/>
      <c r="B6" s="1"/>
      <c r="C6" s="332" t="s">
        <v>93</v>
      </c>
      <c r="D6" s="333"/>
      <c r="E6" s="32"/>
      <c r="F6" s="330"/>
      <c r="G6" s="331"/>
      <c r="H6" s="331"/>
      <c r="I6" s="331"/>
      <c r="J6" s="188"/>
      <c r="K6" s="209" t="s">
        <v>117</v>
      </c>
      <c r="L6" s="234"/>
      <c r="M6" s="211" t="s">
        <v>103</v>
      </c>
      <c r="N6" s="317"/>
      <c r="O6" s="318"/>
      <c r="P6" s="326" t="s">
        <v>166</v>
      </c>
      <c r="Q6" s="327"/>
      <c r="R6" s="343"/>
      <c r="S6" s="344"/>
    </row>
    <row r="7" spans="1:19" ht="24" customHeight="1">
      <c r="A7" s="1"/>
      <c r="B7" s="1"/>
      <c r="C7" s="338" t="s">
        <v>94</v>
      </c>
      <c r="D7" s="339"/>
      <c r="E7" s="32"/>
      <c r="F7" s="320"/>
      <c r="G7" s="320"/>
      <c r="H7" s="320"/>
      <c r="I7" s="320"/>
      <c r="J7" s="172"/>
      <c r="K7" s="319" t="s">
        <v>118</v>
      </c>
      <c r="L7" s="319"/>
      <c r="M7" s="356"/>
      <c r="N7" s="357"/>
      <c r="O7" s="357"/>
      <c r="P7" s="326" t="s">
        <v>101</v>
      </c>
      <c r="Q7" s="327"/>
      <c r="R7" s="343"/>
      <c r="S7" s="344"/>
    </row>
    <row r="8" spans="1:19" ht="24" customHeight="1">
      <c r="A8" s="1"/>
      <c r="B8" s="1"/>
      <c r="C8" s="338" t="s">
        <v>111</v>
      </c>
      <c r="D8" s="339"/>
      <c r="E8" s="32"/>
      <c r="F8" s="358"/>
      <c r="G8" s="358"/>
      <c r="H8" s="358"/>
      <c r="I8" s="358"/>
      <c r="J8" s="189"/>
      <c r="K8" s="210" t="s">
        <v>119</v>
      </c>
      <c r="L8" s="335"/>
      <c r="M8" s="340"/>
      <c r="N8" s="341"/>
      <c r="O8" s="341"/>
      <c r="P8" s="341"/>
      <c r="Q8" s="341"/>
      <c r="R8" s="341"/>
      <c r="S8" s="342"/>
    </row>
    <row r="9" spans="1:19" ht="24" customHeight="1">
      <c r="A9" s="1"/>
      <c r="B9" s="1"/>
      <c r="C9" s="268" t="s">
        <v>115</v>
      </c>
      <c r="D9" s="270"/>
      <c r="E9" s="32"/>
      <c r="F9" s="317"/>
      <c r="G9" s="354"/>
      <c r="H9" s="354"/>
      <c r="I9" s="354"/>
      <c r="J9" s="354"/>
      <c r="K9" s="355"/>
      <c r="L9" s="215" t="s">
        <v>114</v>
      </c>
      <c r="M9" s="133"/>
      <c r="N9" s="56" t="s">
        <v>3</v>
      </c>
      <c r="O9" s="129" t="s">
        <v>4</v>
      </c>
      <c r="P9" s="257" t="s">
        <v>342</v>
      </c>
      <c r="Q9" s="296"/>
      <c r="R9" s="296"/>
      <c r="S9" s="297"/>
    </row>
    <row r="10" spans="1:19" ht="24" customHeight="1">
      <c r="A10" s="1"/>
      <c r="B10" s="1"/>
      <c r="C10" s="268" t="s">
        <v>112</v>
      </c>
      <c r="D10" s="270"/>
      <c r="E10" s="31"/>
      <c r="F10" s="304"/>
      <c r="G10" s="305"/>
      <c r="H10" s="305"/>
      <c r="I10" s="305"/>
      <c r="J10" s="305"/>
      <c r="K10" s="305"/>
      <c r="L10" s="306"/>
      <c r="M10" s="52" t="s">
        <v>5</v>
      </c>
      <c r="N10" s="234"/>
      <c r="O10" s="167"/>
      <c r="P10" s="298"/>
      <c r="Q10" s="299"/>
      <c r="R10" s="299"/>
      <c r="S10" s="300"/>
    </row>
    <row r="11" spans="1:19" ht="24" customHeight="1">
      <c r="A11" s="5"/>
      <c r="B11" s="5"/>
      <c r="C11" s="268" t="s">
        <v>113</v>
      </c>
      <c r="D11" s="270"/>
      <c r="E11" s="30"/>
      <c r="F11" s="304"/>
      <c r="G11" s="305"/>
      <c r="H11" s="305"/>
      <c r="I11" s="305"/>
      <c r="J11" s="307"/>
      <c r="K11" s="305"/>
      <c r="L11" s="306"/>
      <c r="M11" s="51" t="s">
        <v>7</v>
      </c>
      <c r="N11" s="234"/>
      <c r="O11" s="167"/>
      <c r="P11" s="301"/>
      <c r="Q11" s="302"/>
      <c r="R11" s="302"/>
      <c r="S11" s="303"/>
    </row>
    <row r="12" spans="1:19" s="57" customFormat="1" ht="18">
      <c r="A12" s="53"/>
      <c r="B12" s="54"/>
      <c r="C12" s="43" t="s">
        <v>8</v>
      </c>
      <c r="D12" s="44"/>
      <c r="E12" s="44"/>
      <c r="F12" s="44"/>
      <c r="G12" s="44"/>
      <c r="H12" s="55"/>
      <c r="I12" s="173"/>
      <c r="J12" s="192"/>
      <c r="K12" s="190" t="s">
        <v>9</v>
      </c>
      <c r="L12" s="117" t="s">
        <v>10</v>
      </c>
      <c r="M12" s="117" t="s">
        <v>11</v>
      </c>
      <c r="N12" s="118" t="s">
        <v>12</v>
      </c>
      <c r="O12" s="121" t="s">
        <v>100</v>
      </c>
      <c r="P12" s="120" t="s">
        <v>108</v>
      </c>
      <c r="Q12" s="120" t="s">
        <v>109</v>
      </c>
      <c r="R12" s="120" t="s">
        <v>107</v>
      </c>
      <c r="S12" s="120" t="s">
        <v>106</v>
      </c>
    </row>
    <row r="13" spans="1:19" s="57" customFormat="1" ht="17.25" customHeight="1">
      <c r="A13" s="53"/>
      <c r="B13" s="53"/>
      <c r="C13" s="45" t="s">
        <v>13</v>
      </c>
      <c r="D13" s="46"/>
      <c r="E13" s="46"/>
      <c r="F13" s="46"/>
      <c r="G13" s="46"/>
      <c r="H13" s="58"/>
      <c r="I13" s="174"/>
      <c r="J13" s="181"/>
      <c r="K13" s="191" t="s">
        <v>14</v>
      </c>
      <c r="L13" s="60"/>
      <c r="M13" s="131">
        <f>IF(B!N36=0,0,B!N36)</f>
        <v>0</v>
      </c>
      <c r="N13" s="359" t="s">
        <v>15</v>
      </c>
      <c r="O13" s="360"/>
      <c r="P13" s="360"/>
      <c r="Q13" s="360"/>
      <c r="R13" s="360"/>
      <c r="S13" s="361"/>
    </row>
    <row r="14" spans="1:19" s="57" customFormat="1" ht="24" customHeight="1">
      <c r="A14" s="53"/>
      <c r="B14" s="54"/>
      <c r="C14" s="257" t="s">
        <v>128</v>
      </c>
      <c r="D14" s="258"/>
      <c r="E14" s="48"/>
      <c r="F14" s="168" t="s">
        <v>153</v>
      </c>
      <c r="G14" s="369"/>
      <c r="H14" s="370"/>
      <c r="I14" s="175"/>
      <c r="J14" s="186"/>
      <c r="K14" s="184"/>
      <c r="L14" s="132">
        <f>IF(AND(K14&lt;&gt;0,G14&lt;&gt;""),VLOOKUP(G14,C!C9:F10,4),"")</f>
      </c>
      <c r="M14" s="131">
        <f>IF(AND(K14&lt;&gt;0,G14&lt;&gt;""),+K14*L14,0)</f>
        <v>0</v>
      </c>
      <c r="N14" s="122"/>
      <c r="O14" s="122"/>
      <c r="P14" s="122"/>
      <c r="Q14" s="122"/>
      <c r="R14" s="122"/>
      <c r="S14" s="126"/>
    </row>
    <row r="15" spans="1:19" s="57" customFormat="1" ht="24" customHeight="1">
      <c r="A15" s="53"/>
      <c r="B15" s="54"/>
      <c r="C15" s="352"/>
      <c r="D15" s="353"/>
      <c r="E15" s="49"/>
      <c r="F15" s="169" t="s">
        <v>168</v>
      </c>
      <c r="G15" s="277"/>
      <c r="H15" s="278"/>
      <c r="I15" s="175"/>
      <c r="J15" s="186"/>
      <c r="K15" s="184"/>
      <c r="L15" s="134">
        <f>IF(G15&lt;&gt;0,(1/2*(VLOOKUP(G15,C!$B$53:$D$220,3,FALSE))),"")</f>
      </c>
      <c r="M15" s="131">
        <f>IF(G15&lt;&gt;0,+K15*L15,0)</f>
        <v>0</v>
      </c>
      <c r="N15" s="122"/>
      <c r="O15" s="122"/>
      <c r="P15" s="122"/>
      <c r="Q15" s="122"/>
      <c r="R15" s="122"/>
      <c r="S15" s="126"/>
    </row>
    <row r="16" spans="1:19" s="57" customFormat="1" ht="24" customHeight="1">
      <c r="A16" s="53"/>
      <c r="B16" s="54"/>
      <c r="C16" s="259"/>
      <c r="D16" s="260"/>
      <c r="E16" s="50"/>
      <c r="F16" s="169" t="s">
        <v>169</v>
      </c>
      <c r="G16" s="277"/>
      <c r="H16" s="278"/>
      <c r="I16" s="176"/>
      <c r="J16" s="186"/>
      <c r="K16" s="184"/>
      <c r="L16" s="134">
        <f>IF(G16&lt;&gt;0,((VLOOKUP(G16,C!$B$53:$D$220,3,FALSE))),"")</f>
      </c>
      <c r="M16" s="131">
        <f aca="true" t="shared" si="0" ref="M16:M26">IF(K16&lt;&gt;0,+K16*L16,0)</f>
        <v>0</v>
      </c>
      <c r="N16" s="122"/>
      <c r="O16" s="122"/>
      <c r="P16" s="122"/>
      <c r="Q16" s="122"/>
      <c r="R16" s="122"/>
      <c r="S16" s="126"/>
    </row>
    <row r="17" spans="1:19" s="57" customFormat="1" ht="24" customHeight="1">
      <c r="A17" s="53"/>
      <c r="B17" s="54"/>
      <c r="C17" s="345" t="s">
        <v>129</v>
      </c>
      <c r="D17" s="346"/>
      <c r="E17" s="48"/>
      <c r="F17" s="268" t="s">
        <v>20</v>
      </c>
      <c r="G17" s="279"/>
      <c r="H17" s="279"/>
      <c r="I17" s="175"/>
      <c r="J17" s="186"/>
      <c r="K17" s="128"/>
      <c r="L17" s="132">
        <f>IF(K17&lt;&gt;0,C!F12,"")</f>
      </c>
      <c r="M17" s="131">
        <f t="shared" si="0"/>
        <v>0</v>
      </c>
      <c r="N17" s="122"/>
      <c r="O17" s="122"/>
      <c r="P17" s="122"/>
      <c r="Q17" s="122"/>
      <c r="R17" s="122"/>
      <c r="S17" s="126"/>
    </row>
    <row r="18" spans="1:19" s="57" customFormat="1" ht="24" customHeight="1">
      <c r="A18" s="53"/>
      <c r="B18" s="54"/>
      <c r="C18" s="347"/>
      <c r="D18" s="348"/>
      <c r="E18" s="48"/>
      <c r="F18" s="281" t="s">
        <v>184</v>
      </c>
      <c r="G18" s="282"/>
      <c r="H18" s="283"/>
      <c r="I18" s="175"/>
      <c r="J18" s="181"/>
      <c r="K18" s="184"/>
      <c r="L18" s="132">
        <f>IF(K18&lt;&gt;0,C!F12,"")</f>
      </c>
      <c r="M18" s="131">
        <f t="shared" si="0"/>
        <v>0</v>
      </c>
      <c r="N18" s="122"/>
      <c r="O18" s="122"/>
      <c r="P18" s="122"/>
      <c r="Q18" s="122"/>
      <c r="R18" s="122"/>
      <c r="S18" s="126"/>
    </row>
    <row r="19" spans="1:19" s="57" customFormat="1" ht="24" customHeight="1">
      <c r="A19" s="53"/>
      <c r="B19" s="54"/>
      <c r="C19" s="347"/>
      <c r="D19" s="348"/>
      <c r="E19" s="48"/>
      <c r="F19" s="268" t="s">
        <v>193</v>
      </c>
      <c r="G19" s="280"/>
      <c r="H19" s="280"/>
      <c r="I19" s="175"/>
      <c r="J19" s="186"/>
      <c r="K19" s="128"/>
      <c r="L19" s="132">
        <f>IF(K19&lt;&gt;0,C!F12,"")</f>
      </c>
      <c r="M19" s="131">
        <f t="shared" si="0"/>
        <v>0</v>
      </c>
      <c r="N19" s="122"/>
      <c r="O19" s="122"/>
      <c r="P19" s="122"/>
      <c r="Q19" s="122"/>
      <c r="R19" s="122"/>
      <c r="S19" s="126"/>
    </row>
    <row r="20" spans="1:19" s="57" customFormat="1" ht="24" customHeight="1">
      <c r="A20" s="53"/>
      <c r="B20" s="54"/>
      <c r="C20" s="347"/>
      <c r="D20" s="348"/>
      <c r="E20" s="48"/>
      <c r="F20" s="281" t="s">
        <v>396</v>
      </c>
      <c r="G20" s="284"/>
      <c r="H20" s="285"/>
      <c r="I20" s="175"/>
      <c r="J20" s="186"/>
      <c r="K20" s="184">
        <v>0</v>
      </c>
      <c r="L20" s="132">
        <f>K20*C!F9</f>
        <v>0</v>
      </c>
      <c r="M20" s="131">
        <f t="shared" si="0"/>
        <v>0</v>
      </c>
      <c r="N20" s="122"/>
      <c r="O20" s="122"/>
      <c r="P20" s="122"/>
      <c r="Q20" s="122"/>
      <c r="R20" s="122"/>
      <c r="S20" s="126"/>
    </row>
    <row r="21" spans="1:19" s="57" customFormat="1" ht="24" customHeight="1">
      <c r="A21" s="53"/>
      <c r="B21" s="54"/>
      <c r="C21" s="347"/>
      <c r="D21" s="348"/>
      <c r="E21" s="48"/>
      <c r="F21" s="281" t="s">
        <v>397</v>
      </c>
      <c r="G21" s="284"/>
      <c r="H21" s="285"/>
      <c r="I21" s="175"/>
      <c r="J21" s="186"/>
      <c r="K21" s="184"/>
      <c r="L21" s="132">
        <f>K21*C!F10</f>
        <v>0</v>
      </c>
      <c r="M21" s="131">
        <f t="shared" si="0"/>
        <v>0</v>
      </c>
      <c r="N21" s="122"/>
      <c r="O21" s="122"/>
      <c r="P21" s="122"/>
      <c r="Q21" s="122"/>
      <c r="R21" s="122"/>
      <c r="S21" s="126"/>
    </row>
    <row r="22" spans="1:19" s="57" customFormat="1" ht="24" customHeight="1">
      <c r="A22" s="53"/>
      <c r="B22" s="54"/>
      <c r="C22" s="349"/>
      <c r="D22" s="348"/>
      <c r="E22" s="61"/>
      <c r="F22" s="73" t="s">
        <v>21</v>
      </c>
      <c r="G22" s="371"/>
      <c r="H22" s="261"/>
      <c r="I22" s="175"/>
      <c r="J22" s="181"/>
      <c r="K22" s="184"/>
      <c r="L22" s="132">
        <f>IF(G22&lt;&gt;0,VLOOKUP(G22,C!$B$53:$D$220,3,FALSE),"")</f>
      </c>
      <c r="M22" s="131">
        <f t="shared" si="0"/>
        <v>0</v>
      </c>
      <c r="N22" s="122"/>
      <c r="O22" s="122"/>
      <c r="P22" s="122"/>
      <c r="Q22" s="122"/>
      <c r="R22" s="122"/>
      <c r="S22" s="126"/>
    </row>
    <row r="23" spans="1:19" s="57" customFormat="1" ht="24" customHeight="1">
      <c r="A23" s="53"/>
      <c r="B23" s="54"/>
      <c r="C23" s="349"/>
      <c r="D23" s="348"/>
      <c r="E23" s="61"/>
      <c r="F23" s="73" t="s">
        <v>21</v>
      </c>
      <c r="G23" s="261"/>
      <c r="H23" s="261"/>
      <c r="I23" s="175"/>
      <c r="J23" s="181"/>
      <c r="K23" s="184"/>
      <c r="L23" s="132">
        <f>IF(G23&lt;&gt;0,VLOOKUP(G23,C!$B$53:$D$220,3,FALSE),"")</f>
      </c>
      <c r="M23" s="131">
        <f t="shared" si="0"/>
        <v>0</v>
      </c>
      <c r="N23" s="122"/>
      <c r="O23" s="122"/>
      <c r="P23" s="122"/>
      <c r="Q23" s="122"/>
      <c r="R23" s="122"/>
      <c r="S23" s="126"/>
    </row>
    <row r="24" spans="1:19" s="57" customFormat="1" ht="24" customHeight="1">
      <c r="A24" s="53"/>
      <c r="B24" s="54"/>
      <c r="C24" s="349"/>
      <c r="D24" s="348"/>
      <c r="E24" s="61"/>
      <c r="F24" s="73" t="s">
        <v>185</v>
      </c>
      <c r="G24" s="261"/>
      <c r="H24" s="261"/>
      <c r="I24" s="175"/>
      <c r="J24" s="181"/>
      <c r="K24" s="184"/>
      <c r="L24" s="132">
        <f>IF(G24&lt;&gt;0,VLOOKUP(G24,C!$B$53:$D$220,3,FALSE),"")</f>
      </c>
      <c r="M24" s="131">
        <f t="shared" si="0"/>
        <v>0</v>
      </c>
      <c r="N24" s="122"/>
      <c r="O24" s="122"/>
      <c r="P24" s="122"/>
      <c r="Q24" s="122"/>
      <c r="R24" s="122"/>
      <c r="S24" s="126"/>
    </row>
    <row r="25" spans="1:19" s="57" customFormat="1" ht="24" customHeight="1">
      <c r="A25" s="53"/>
      <c r="B25" s="54"/>
      <c r="C25" s="349"/>
      <c r="D25" s="348"/>
      <c r="E25" s="61"/>
      <c r="F25" s="73" t="s">
        <v>186</v>
      </c>
      <c r="G25" s="261"/>
      <c r="H25" s="261"/>
      <c r="I25" s="175"/>
      <c r="J25" s="181"/>
      <c r="K25" s="184"/>
      <c r="L25" s="132">
        <f>IF(G25&lt;&gt;0,VLOOKUP(G25,C!$B$53:$D$220,3,FALSE),"")</f>
      </c>
      <c r="M25" s="131">
        <f t="shared" si="0"/>
        <v>0</v>
      </c>
      <c r="N25" s="122"/>
      <c r="O25" s="122"/>
      <c r="P25" s="122"/>
      <c r="Q25" s="122"/>
      <c r="R25" s="122"/>
      <c r="S25" s="126"/>
    </row>
    <row r="26" spans="1:19" s="57" customFormat="1" ht="24" customHeight="1">
      <c r="A26" s="53"/>
      <c r="B26" s="54"/>
      <c r="C26" s="350"/>
      <c r="D26" s="351"/>
      <c r="E26" s="61"/>
      <c r="F26" s="73" t="s">
        <v>401</v>
      </c>
      <c r="G26" s="286"/>
      <c r="H26" s="278"/>
      <c r="I26" s="175"/>
      <c r="J26" s="181"/>
      <c r="K26" s="184"/>
      <c r="L26" s="132">
        <f>IF(G26&lt;&gt;0,(1/2*(VLOOKUP(G26,C!$B$53:$D$220,3,FALSE))),"")</f>
      </c>
      <c r="M26" s="131">
        <f t="shared" si="0"/>
        <v>0</v>
      </c>
      <c r="N26" s="122"/>
      <c r="O26" s="122"/>
      <c r="P26" s="122"/>
      <c r="Q26" s="122"/>
      <c r="R26" s="122"/>
      <c r="S26" s="126"/>
    </row>
    <row r="27" spans="1:19" s="57" customFormat="1" ht="24" customHeight="1">
      <c r="A27" s="53"/>
      <c r="B27" s="54"/>
      <c r="C27" s="257"/>
      <c r="D27" s="258"/>
      <c r="E27" s="47"/>
      <c r="F27" s="281"/>
      <c r="G27" s="282"/>
      <c r="H27" s="283"/>
      <c r="I27" s="175"/>
      <c r="J27" s="186"/>
      <c r="K27" s="202"/>
      <c r="L27" s="132">
        <f>IF(K27&lt;&gt;0,C!F6,"")</f>
      </c>
      <c r="M27" s="131">
        <f>IF(K27&lt;&gt;0,+K27*L27,0)</f>
        <v>0</v>
      </c>
      <c r="N27" s="122"/>
      <c r="O27" s="122"/>
      <c r="P27" s="122"/>
      <c r="Q27" s="122"/>
      <c r="R27" s="122"/>
      <c r="S27" s="122"/>
    </row>
    <row r="28" spans="1:19" s="57" customFormat="1" ht="24" customHeight="1">
      <c r="A28" s="53"/>
      <c r="B28" s="54"/>
      <c r="C28" s="259"/>
      <c r="D28" s="260"/>
      <c r="E28" s="49"/>
      <c r="F28" s="281"/>
      <c r="G28" s="282"/>
      <c r="H28" s="283"/>
      <c r="I28" s="175"/>
      <c r="J28" s="186"/>
      <c r="K28" s="202"/>
      <c r="L28" s="132">
        <f>IF(K28&lt;&gt;0,C!F7,"")</f>
      </c>
      <c r="M28" s="131">
        <f>IF(K28&lt;&gt;0,+K28*L28,0)</f>
        <v>0</v>
      </c>
      <c r="N28" s="122"/>
      <c r="O28" s="122"/>
      <c r="P28" s="122"/>
      <c r="Q28" s="122"/>
      <c r="R28" s="122"/>
      <c r="S28" s="126"/>
    </row>
    <row r="29" spans="1:19" s="57" customFormat="1" ht="24" customHeight="1">
      <c r="A29" s="53"/>
      <c r="B29" s="54"/>
      <c r="C29" s="420" t="s">
        <v>194</v>
      </c>
      <c r="D29" s="421"/>
      <c r="E29" s="48"/>
      <c r="F29" s="326" t="s">
        <v>153</v>
      </c>
      <c r="G29" s="427"/>
      <c r="H29" s="427"/>
      <c r="I29" s="175"/>
      <c r="J29" s="181"/>
      <c r="K29" s="184"/>
      <c r="L29" s="132">
        <f>IF(K29&lt;&gt;0,C!F17,"")</f>
      </c>
      <c r="M29" s="131">
        <f aca="true" t="shared" si="1" ref="M29:M37">IF(K29&lt;&gt;0,+K29*L29,0)</f>
        <v>0</v>
      </c>
      <c r="N29" s="122"/>
      <c r="O29" s="122"/>
      <c r="P29" s="122"/>
      <c r="Q29" s="122"/>
      <c r="R29" s="122"/>
      <c r="S29" s="126"/>
    </row>
    <row r="30" spans="1:19" s="57" customFormat="1" ht="24" customHeight="1">
      <c r="A30" s="53"/>
      <c r="B30" s="54"/>
      <c r="C30" s="420" t="s">
        <v>195</v>
      </c>
      <c r="D30" s="421"/>
      <c r="E30" s="49"/>
      <c r="F30" s="268" t="s">
        <v>197</v>
      </c>
      <c r="G30" s="422"/>
      <c r="H30" s="423"/>
      <c r="I30" s="175"/>
      <c r="J30" s="181"/>
      <c r="K30" s="204"/>
      <c r="L30" s="132">
        <f>IF(K30&lt;&gt;0,C!F13,"")</f>
      </c>
      <c r="M30" s="131">
        <f t="shared" si="1"/>
        <v>0</v>
      </c>
      <c r="N30" s="122"/>
      <c r="O30" s="122"/>
      <c r="P30" s="122"/>
      <c r="Q30" s="122"/>
      <c r="R30" s="122"/>
      <c r="S30" s="126"/>
    </row>
    <row r="31" spans="1:19" s="57" customFormat="1" ht="24" customHeight="1">
      <c r="A31" s="53"/>
      <c r="B31" s="54"/>
      <c r="C31" s="262" t="s">
        <v>138</v>
      </c>
      <c r="D31" s="263"/>
      <c r="E31" s="47"/>
      <c r="F31" s="268" t="s">
        <v>398</v>
      </c>
      <c r="G31" s="269"/>
      <c r="H31" s="270"/>
      <c r="I31" s="177"/>
      <c r="J31" s="187"/>
      <c r="K31" s="202">
        <f>B!J16</f>
        <v>0</v>
      </c>
      <c r="L31" s="132">
        <f>IF(K31&lt;&gt;0,(IF(M9="Tromsø",C!F35,C!F33)),"")</f>
      </c>
      <c r="M31" s="135">
        <f t="shared" si="1"/>
        <v>0</v>
      </c>
      <c r="N31" s="122"/>
      <c r="O31" s="122"/>
      <c r="P31" s="122"/>
      <c r="Q31" s="122"/>
      <c r="R31" s="122"/>
      <c r="S31" s="126"/>
    </row>
    <row r="32" spans="1:19" s="57" customFormat="1" ht="24" customHeight="1">
      <c r="A32" s="53"/>
      <c r="B32" s="54"/>
      <c r="C32" s="264"/>
      <c r="D32" s="265"/>
      <c r="E32" s="49"/>
      <c r="F32" s="268" t="s">
        <v>154</v>
      </c>
      <c r="G32" s="269"/>
      <c r="H32" s="270"/>
      <c r="I32" s="171"/>
      <c r="J32" s="181"/>
      <c r="K32" s="203">
        <f>B!J17</f>
        <v>0</v>
      </c>
      <c r="L32" s="132">
        <f>IF(K32&lt;&gt;0,(IF(M9="Tromsø",C!F35,C!F33)),"")</f>
      </c>
      <c r="M32" s="131">
        <f t="shared" si="1"/>
        <v>0</v>
      </c>
      <c r="N32" s="122"/>
      <c r="O32" s="122"/>
      <c r="P32" s="122"/>
      <c r="Q32" s="122"/>
      <c r="R32" s="122"/>
      <c r="S32" s="126"/>
    </row>
    <row r="33" spans="1:19" s="57" customFormat="1" ht="24" customHeight="1">
      <c r="A33" s="53"/>
      <c r="B33" s="54"/>
      <c r="C33" s="264"/>
      <c r="D33" s="265"/>
      <c r="E33" s="49"/>
      <c r="F33" s="268" t="s">
        <v>155</v>
      </c>
      <c r="G33" s="269"/>
      <c r="H33" s="270"/>
      <c r="I33" s="171"/>
      <c r="J33" s="181"/>
      <c r="K33" s="203">
        <f>B!J18</f>
        <v>0</v>
      </c>
      <c r="L33" s="132">
        <f>IF(K33&lt;&gt;0,C!F37,"")</f>
      </c>
      <c r="M33" s="135">
        <f t="shared" si="1"/>
        <v>0</v>
      </c>
      <c r="N33" s="122"/>
      <c r="O33" s="122"/>
      <c r="P33" s="122"/>
      <c r="Q33" s="122"/>
      <c r="R33" s="122"/>
      <c r="S33" s="126"/>
    </row>
    <row r="34" spans="1:19" s="57" customFormat="1" ht="24" customHeight="1">
      <c r="A34" s="53"/>
      <c r="B34" s="54"/>
      <c r="C34" s="264"/>
      <c r="D34" s="265"/>
      <c r="E34" s="61"/>
      <c r="F34" s="268" t="s">
        <v>204</v>
      </c>
      <c r="G34" s="269"/>
      <c r="H34" s="270"/>
      <c r="I34" s="171"/>
      <c r="J34" s="181"/>
      <c r="K34" s="184"/>
      <c r="L34" s="132">
        <f>IF(K34&lt;&gt;"",C!F38,"")</f>
      </c>
      <c r="M34" s="135">
        <f t="shared" si="1"/>
        <v>0</v>
      </c>
      <c r="N34" s="122" t="s">
        <v>2</v>
      </c>
      <c r="O34" s="122"/>
      <c r="P34" s="122"/>
      <c r="Q34" s="122"/>
      <c r="R34" s="122"/>
      <c r="S34" s="126"/>
    </row>
    <row r="35" spans="1:19" s="57" customFormat="1" ht="24" customHeight="1">
      <c r="A35" s="53"/>
      <c r="B35" s="54"/>
      <c r="C35" s="266"/>
      <c r="D35" s="267"/>
      <c r="E35" s="50"/>
      <c r="F35" s="137" t="s">
        <v>156</v>
      </c>
      <c r="G35" s="317"/>
      <c r="H35" s="426"/>
      <c r="I35" s="170"/>
      <c r="J35" s="181"/>
      <c r="K35" s="184"/>
      <c r="L35" s="132">
        <f>IF(AND(G35&lt;&gt;"",K35&lt;&gt;""),VLOOKUP(G35,C!C39:F45,4,FALSE),"")</f>
      </c>
      <c r="M35" s="131">
        <f t="shared" si="1"/>
        <v>0</v>
      </c>
      <c r="N35" s="122"/>
      <c r="O35" s="122"/>
      <c r="P35" s="122"/>
      <c r="Q35" s="122"/>
      <c r="R35" s="122"/>
      <c r="S35" s="126"/>
    </row>
    <row r="36" spans="1:25" s="57" customFormat="1" ht="24" customHeight="1">
      <c r="A36" s="53"/>
      <c r="B36" s="54"/>
      <c r="C36" s="262" t="s">
        <v>144</v>
      </c>
      <c r="D36" s="263"/>
      <c r="E36" s="49"/>
      <c r="F36" s="268" t="s">
        <v>157</v>
      </c>
      <c r="G36" s="269"/>
      <c r="H36" s="270"/>
      <c r="I36" s="178"/>
      <c r="J36" s="181"/>
      <c r="K36" s="184"/>
      <c r="L36" s="194">
        <f>K36*C!F20</f>
        <v>0</v>
      </c>
      <c r="M36" s="131">
        <f t="shared" si="1"/>
        <v>0</v>
      </c>
      <c r="N36" s="122"/>
      <c r="O36" s="122"/>
      <c r="P36" s="122"/>
      <c r="Q36" s="122"/>
      <c r="R36" s="122"/>
      <c r="S36" s="126"/>
      <c r="Y36"/>
    </row>
    <row r="37" spans="1:19" s="57" customFormat="1" ht="24" customHeight="1">
      <c r="A37" s="53"/>
      <c r="B37" s="54"/>
      <c r="C37" s="266"/>
      <c r="D37" s="267"/>
      <c r="E37" s="61"/>
      <c r="F37" s="268" t="s">
        <v>158</v>
      </c>
      <c r="G37" s="269"/>
      <c r="H37" s="270"/>
      <c r="I37" s="178"/>
      <c r="J37" s="181"/>
      <c r="K37" s="184"/>
      <c r="L37" s="154"/>
      <c r="M37" s="131">
        <f t="shared" si="1"/>
        <v>0</v>
      </c>
      <c r="N37" s="122"/>
      <c r="O37" s="122"/>
      <c r="P37" s="122"/>
      <c r="Q37" s="122"/>
      <c r="R37" s="122"/>
      <c r="S37" s="126"/>
    </row>
    <row r="38" spans="1:25" s="57" customFormat="1" ht="24" customHeight="1">
      <c r="A38" s="53"/>
      <c r="B38" s="54"/>
      <c r="C38" s="424" t="s">
        <v>183</v>
      </c>
      <c r="D38" s="425"/>
      <c r="E38" s="62"/>
      <c r="F38" s="417"/>
      <c r="G38" s="341"/>
      <c r="H38" s="342"/>
      <c r="I38" s="170"/>
      <c r="J38" s="181"/>
      <c r="K38" s="184"/>
      <c r="L38" s="195"/>
      <c r="M38" s="131">
        <f>IF(K38&lt;&gt;0,+K38*L38,0)</f>
        <v>0</v>
      </c>
      <c r="N38" s="122"/>
      <c r="O38" s="122"/>
      <c r="P38" s="122"/>
      <c r="Q38" s="122"/>
      <c r="R38" s="122"/>
      <c r="S38" s="126"/>
      <c r="Y38"/>
    </row>
    <row r="39" spans="1:19" s="57" customFormat="1" ht="24" customHeight="1">
      <c r="A39" s="53"/>
      <c r="B39" s="54"/>
      <c r="C39" s="45" t="s">
        <v>89</v>
      </c>
      <c r="D39" s="63"/>
      <c r="E39" s="46"/>
      <c r="F39" s="64"/>
      <c r="G39" s="65"/>
      <c r="H39" s="65"/>
      <c r="I39" s="179"/>
      <c r="J39" s="181"/>
      <c r="K39" s="66"/>
      <c r="L39" s="64"/>
      <c r="M39" s="131">
        <f>IF(SUM(M13:M38)&lt;&gt;0,SUM(M13:M38),0)</f>
        <v>0</v>
      </c>
      <c r="N39" s="122"/>
      <c r="O39" s="122"/>
      <c r="P39" s="122"/>
      <c r="Q39" s="122"/>
      <c r="R39" s="122"/>
      <c r="S39" s="122"/>
    </row>
    <row r="40" spans="1:19" s="57" customFormat="1" ht="24" customHeight="1">
      <c r="A40" s="53"/>
      <c r="B40" s="54"/>
      <c r="C40" s="414" t="s">
        <v>16</v>
      </c>
      <c r="D40" s="415"/>
      <c r="E40" s="416"/>
      <c r="F40" s="59" t="s">
        <v>17</v>
      </c>
      <c r="G40" s="59" t="s">
        <v>18</v>
      </c>
      <c r="H40" s="59" t="s">
        <v>19</v>
      </c>
      <c r="I40" s="180"/>
      <c r="J40" s="181"/>
      <c r="K40" s="63"/>
      <c r="L40" s="58"/>
      <c r="M40" s="196"/>
      <c r="N40" s="136"/>
      <c r="O40" s="122"/>
      <c r="P40" s="122"/>
      <c r="Q40" s="122"/>
      <c r="R40" s="122"/>
      <c r="S40" s="122"/>
    </row>
    <row r="41" spans="1:19" s="57" customFormat="1" ht="24" customHeight="1">
      <c r="A41" s="53"/>
      <c r="B41" s="54"/>
      <c r="C41" s="271" t="s">
        <v>365</v>
      </c>
      <c r="D41" s="272"/>
      <c r="E41" s="273"/>
      <c r="F41" s="67"/>
      <c r="G41" s="67"/>
      <c r="H41" s="67"/>
      <c r="I41" s="171"/>
      <c r="J41" s="181"/>
      <c r="K41" s="185"/>
      <c r="L41" s="197"/>
      <c r="M41" s="199">
        <f>IF(E!G2&gt;M14,M14*-1,IF((E!G2*-1)&lt;&gt;0,(E!G2*-1),0))</f>
        <v>0</v>
      </c>
      <c r="N41" s="198"/>
      <c r="O41" s="122"/>
      <c r="P41" s="122"/>
      <c r="Q41" s="122"/>
      <c r="R41" s="122"/>
      <c r="S41" s="122"/>
    </row>
    <row r="42" spans="1:19" s="57" customFormat="1" ht="24" customHeight="1">
      <c r="A42" s="53"/>
      <c r="B42" s="54"/>
      <c r="C42" s="274" t="s">
        <v>75</v>
      </c>
      <c r="D42" s="419"/>
      <c r="E42" s="228"/>
      <c r="F42" s="67"/>
      <c r="G42" s="67"/>
      <c r="H42" s="67"/>
      <c r="I42" s="171"/>
      <c r="J42" s="181"/>
      <c r="K42" s="185"/>
      <c r="L42" s="237"/>
      <c r="M42" s="199">
        <f>IF(E!G3&gt;M14,M14*-1,IF((E!G3*-1)&lt;&gt;0,(E!G3*-1),0))</f>
        <v>0</v>
      </c>
      <c r="N42" s="198"/>
      <c r="O42" s="122"/>
      <c r="P42" s="122"/>
      <c r="Q42" s="122"/>
      <c r="R42" s="122"/>
      <c r="S42" s="122"/>
    </row>
    <row r="43" spans="1:19" s="57" customFormat="1" ht="24" customHeight="1">
      <c r="A43" s="53"/>
      <c r="B43" s="54"/>
      <c r="C43" s="274" t="s">
        <v>20</v>
      </c>
      <c r="D43" s="418"/>
      <c r="E43" s="419"/>
      <c r="F43" s="41"/>
      <c r="G43" s="41"/>
      <c r="H43" s="41"/>
      <c r="I43" s="171"/>
      <c r="J43" s="181"/>
      <c r="K43" s="185"/>
      <c r="L43" s="238"/>
      <c r="M43" s="199">
        <f>IF((E!G4*-1)&lt;&gt;0,(E!G4*-1),0)</f>
        <v>0</v>
      </c>
      <c r="N43" s="198"/>
      <c r="O43" s="122"/>
      <c r="P43" s="122"/>
      <c r="Q43" s="122"/>
      <c r="R43" s="122"/>
      <c r="S43" s="122"/>
    </row>
    <row r="44" spans="1:19" s="57" customFormat="1" ht="24" customHeight="1">
      <c r="A44" s="53"/>
      <c r="B44" s="54"/>
      <c r="C44" s="274" t="s">
        <v>189</v>
      </c>
      <c r="D44" s="418"/>
      <c r="E44" s="419"/>
      <c r="F44" s="41"/>
      <c r="G44" s="41"/>
      <c r="H44" s="41"/>
      <c r="I44" s="171"/>
      <c r="J44" s="182"/>
      <c r="K44" s="111"/>
      <c r="L44" s="197"/>
      <c r="M44" s="199">
        <f>IF((E!G5*-1)&lt;&gt;0,(E!G5*-1),0)</f>
        <v>0</v>
      </c>
      <c r="N44" s="198"/>
      <c r="O44" s="122"/>
      <c r="P44" s="122"/>
      <c r="Q44" s="122"/>
      <c r="R44" s="122"/>
      <c r="S44" s="122"/>
    </row>
    <row r="45" spans="1:19" s="57" customFormat="1" ht="24" customHeight="1">
      <c r="A45" s="53"/>
      <c r="B45" s="54"/>
      <c r="C45" s="274" t="s">
        <v>190</v>
      </c>
      <c r="D45" s="418"/>
      <c r="E45" s="419"/>
      <c r="F45" s="41"/>
      <c r="G45" s="68"/>
      <c r="H45" s="68"/>
      <c r="I45" s="171"/>
      <c r="J45" s="182"/>
      <c r="K45" s="112"/>
      <c r="L45" s="197"/>
      <c r="M45" s="199">
        <f>IF((E!G6*-1)&lt;&gt;0,(E!G6*-1),0)</f>
        <v>0</v>
      </c>
      <c r="N45" s="198"/>
      <c r="O45" s="122"/>
      <c r="P45" s="122"/>
      <c r="Q45" s="122"/>
      <c r="R45" s="122"/>
      <c r="S45" s="122"/>
    </row>
    <row r="46" spans="1:19" s="57" customFormat="1" ht="24" customHeight="1">
      <c r="A46" s="53"/>
      <c r="B46" s="54"/>
      <c r="C46" s="274" t="s">
        <v>21</v>
      </c>
      <c r="D46" s="275"/>
      <c r="E46" s="276"/>
      <c r="F46" s="41"/>
      <c r="G46" s="41"/>
      <c r="H46" s="41"/>
      <c r="I46" s="171"/>
      <c r="J46" s="183"/>
      <c r="K46" s="261"/>
      <c r="L46" s="261"/>
      <c r="M46" s="199">
        <f>IF(ROUND((E!G7*-1),)&lt;&gt;0,ROUND((E!G7*-1),),0)</f>
        <v>0</v>
      </c>
      <c r="N46" s="219"/>
      <c r="O46" s="122"/>
      <c r="P46" s="122"/>
      <c r="Q46" s="122"/>
      <c r="R46" s="122"/>
      <c r="S46" s="122"/>
    </row>
    <row r="47" spans="1:19" s="57" customFormat="1" ht="24" customHeight="1">
      <c r="A47" s="53"/>
      <c r="B47" s="54"/>
      <c r="C47" s="274" t="s">
        <v>21</v>
      </c>
      <c r="D47" s="275"/>
      <c r="E47" s="276"/>
      <c r="F47" s="41"/>
      <c r="G47" s="41"/>
      <c r="H47" s="41"/>
      <c r="I47" s="171"/>
      <c r="J47" s="182"/>
      <c r="K47" s="261"/>
      <c r="L47" s="261"/>
      <c r="M47" s="199">
        <f>IF(ROUND((E!G8*-1),)&lt;&gt;0,ROUND((E!G8*-1),),0)</f>
        <v>0</v>
      </c>
      <c r="N47" s="145"/>
      <c r="O47" s="122"/>
      <c r="P47" s="122"/>
      <c r="Q47" s="122"/>
      <c r="R47" s="122"/>
      <c r="S47" s="122"/>
    </row>
    <row r="48" spans="1:19" s="57" customFormat="1" ht="24" customHeight="1">
      <c r="A48" s="53"/>
      <c r="B48" s="54"/>
      <c r="C48" s="274" t="s">
        <v>188</v>
      </c>
      <c r="D48" s="275"/>
      <c r="E48" s="276"/>
      <c r="F48" s="41"/>
      <c r="G48" s="41"/>
      <c r="H48" s="41"/>
      <c r="I48" s="171"/>
      <c r="J48" s="182"/>
      <c r="K48" s="261"/>
      <c r="L48" s="261"/>
      <c r="M48" s="199">
        <f>IF(ROUND((E!G9*-1),)&lt;&gt;0,ROUND((E!G9*-1),),0)</f>
        <v>0</v>
      </c>
      <c r="N48" s="122"/>
      <c r="O48" s="122"/>
      <c r="P48" s="122"/>
      <c r="Q48" s="122"/>
      <c r="R48" s="122"/>
      <c r="S48" s="122"/>
    </row>
    <row r="49" spans="1:19" s="57" customFormat="1" ht="24" customHeight="1">
      <c r="A49" s="53"/>
      <c r="B49" s="54"/>
      <c r="C49" s="274" t="s">
        <v>187</v>
      </c>
      <c r="D49" s="275"/>
      <c r="E49" s="276"/>
      <c r="F49" s="41"/>
      <c r="G49" s="41"/>
      <c r="H49" s="41"/>
      <c r="I49" s="171"/>
      <c r="J49" s="182"/>
      <c r="K49" s="261"/>
      <c r="L49" s="261"/>
      <c r="M49" s="199">
        <f>IF(ROUND((E!G10*-1),)&lt;&gt;0,ROUND((E!G10*-1),),0)</f>
        <v>0</v>
      </c>
      <c r="N49" s="199"/>
      <c r="O49" s="122"/>
      <c r="P49" s="122"/>
      <c r="Q49" s="122"/>
      <c r="R49" s="122"/>
      <c r="S49" s="122"/>
    </row>
    <row r="50" spans="1:19" s="57" customFormat="1" ht="24" customHeight="1">
      <c r="A50" s="53"/>
      <c r="B50" s="54"/>
      <c r="C50" s="383" t="s">
        <v>24</v>
      </c>
      <c r="D50" s="280"/>
      <c r="E50" s="280"/>
      <c r="F50" s="280"/>
      <c r="G50" s="280"/>
      <c r="H50" s="280"/>
      <c r="I50" s="280"/>
      <c r="J50" s="280"/>
      <c r="K50" s="280"/>
      <c r="L50" s="384"/>
      <c r="M50" s="131">
        <f>IF(SUM(M39:M49)&lt;&gt;0,SUM(M39:M49),0)</f>
        <v>0</v>
      </c>
      <c r="N50" s="131"/>
      <c r="O50" s="122"/>
      <c r="P50" s="122"/>
      <c r="Q50" s="122"/>
      <c r="R50" s="122"/>
      <c r="S50" s="122"/>
    </row>
    <row r="51" spans="1:19" s="57" customFormat="1" ht="24" customHeight="1">
      <c r="A51" s="53"/>
      <c r="B51" s="54"/>
      <c r="C51" s="268" t="s">
        <v>87</v>
      </c>
      <c r="D51" s="279"/>
      <c r="E51" s="50"/>
      <c r="F51" s="385"/>
      <c r="G51" s="386"/>
      <c r="H51" s="387"/>
      <c r="I51" s="181"/>
      <c r="J51" s="183"/>
      <c r="K51" s="56"/>
      <c r="L51" s="71"/>
      <c r="M51" s="146"/>
      <c r="N51" s="131"/>
      <c r="O51" s="122"/>
      <c r="P51" s="122"/>
      <c r="Q51" s="122"/>
      <c r="R51" s="122"/>
      <c r="S51" s="122"/>
    </row>
    <row r="52" spans="1:19" s="57" customFormat="1" ht="24" customHeight="1">
      <c r="A52" s="70"/>
      <c r="B52" s="70"/>
      <c r="C52" s="268" t="s">
        <v>88</v>
      </c>
      <c r="D52" s="269"/>
      <c r="E52" s="269"/>
      <c r="F52" s="270"/>
      <c r="G52" s="381"/>
      <c r="H52" s="382"/>
      <c r="I52" s="170"/>
      <c r="J52" s="182"/>
      <c r="K52" s="69"/>
      <c r="L52" s="74"/>
      <c r="M52" s="146"/>
      <c r="N52" s="131"/>
      <c r="O52" s="122"/>
      <c r="P52" s="122"/>
      <c r="Q52" s="122"/>
      <c r="R52" s="122"/>
      <c r="S52" s="122"/>
    </row>
    <row r="53" spans="1:19" s="57" customFormat="1" ht="24" customHeight="1">
      <c r="A53" s="70"/>
      <c r="B53" s="72"/>
      <c r="C53" s="390" t="s">
        <v>200</v>
      </c>
      <c r="D53" s="391"/>
      <c r="E53" s="391"/>
      <c r="F53" s="391"/>
      <c r="G53" s="391"/>
      <c r="H53" s="391"/>
      <c r="I53" s="391"/>
      <c r="J53" s="391"/>
      <c r="K53" s="392"/>
      <c r="L53" s="392"/>
      <c r="M53" s="152">
        <f>IF(SUM(M50:M52)&lt;&gt;0,SUM(M50:M52),0)</f>
        <v>0</v>
      </c>
      <c r="N53" s="131"/>
      <c r="O53" s="42"/>
      <c r="P53" s="124"/>
      <c r="Q53" s="123"/>
      <c r="R53" s="125"/>
      <c r="S53" s="125"/>
    </row>
    <row r="54" spans="1:19" s="57" customFormat="1" ht="21" customHeight="1">
      <c r="A54" s="70"/>
      <c r="B54" s="72"/>
      <c r="C54" s="377" t="s">
        <v>25</v>
      </c>
      <c r="D54" s="378"/>
      <c r="E54" s="76" t="s">
        <v>26</v>
      </c>
      <c r="F54" s="212"/>
      <c r="G54" s="411" t="s">
        <v>180</v>
      </c>
      <c r="H54" s="412"/>
      <c r="I54" s="412"/>
      <c r="J54" s="412"/>
      <c r="K54" s="412"/>
      <c r="L54" s="412"/>
      <c r="M54" s="412"/>
      <c r="N54" s="412"/>
      <c r="O54" s="413"/>
      <c r="P54" s="402" t="s">
        <v>210</v>
      </c>
      <c r="Q54" s="403"/>
      <c r="R54" s="403"/>
      <c r="S54" s="404"/>
    </row>
    <row r="55" spans="1:19" s="57" customFormat="1" ht="16.5" customHeight="1">
      <c r="A55" s="70"/>
      <c r="B55" s="72"/>
      <c r="C55" s="379"/>
      <c r="D55" s="380"/>
      <c r="E55" s="76"/>
      <c r="F55" s="165"/>
      <c r="G55" s="362"/>
      <c r="H55" s="363"/>
      <c r="I55" s="364"/>
      <c r="J55" s="364"/>
      <c r="K55" s="364"/>
      <c r="L55" s="364"/>
      <c r="M55" s="364"/>
      <c r="N55" s="364"/>
      <c r="O55" s="365"/>
      <c r="P55" s="405"/>
      <c r="Q55" s="406"/>
      <c r="R55" s="406"/>
      <c r="S55" s="407"/>
    </row>
    <row r="56" spans="1:19" s="57" customFormat="1" ht="19.5" customHeight="1">
      <c r="A56" s="70"/>
      <c r="B56" s="72"/>
      <c r="C56" s="393" t="s">
        <v>147</v>
      </c>
      <c r="D56" s="394"/>
      <c r="E56" s="77" t="s">
        <v>26</v>
      </c>
      <c r="F56" s="166" t="s">
        <v>26</v>
      </c>
      <c r="G56" s="239" t="s">
        <v>27</v>
      </c>
      <c r="H56" s="240"/>
      <c r="I56" s="243"/>
      <c r="J56" s="244"/>
      <c r="K56" s="372" t="s">
        <v>385</v>
      </c>
      <c r="L56" s="373"/>
      <c r="M56" s="373"/>
      <c r="N56" s="373"/>
      <c r="O56" s="374"/>
      <c r="P56" s="405"/>
      <c r="Q56" s="406"/>
      <c r="R56" s="406"/>
      <c r="S56" s="407"/>
    </row>
    <row r="57" spans="1:19" s="57" customFormat="1" ht="16.5" customHeight="1">
      <c r="A57" s="70"/>
      <c r="B57" s="72"/>
      <c r="C57" s="395"/>
      <c r="D57" s="396"/>
      <c r="E57" s="77"/>
      <c r="F57" s="225"/>
      <c r="G57" s="241"/>
      <c r="H57" s="242"/>
      <c r="I57" s="242"/>
      <c r="J57" s="242"/>
      <c r="K57" s="242"/>
      <c r="L57" s="242"/>
      <c r="M57" s="242"/>
      <c r="N57" s="242"/>
      <c r="O57" s="245"/>
      <c r="P57" s="406"/>
      <c r="Q57" s="406"/>
      <c r="R57" s="406"/>
      <c r="S57" s="407"/>
    </row>
    <row r="58" spans="1:19" s="57" customFormat="1" ht="19.5" customHeight="1">
      <c r="A58" s="70"/>
      <c r="B58" s="72"/>
      <c r="C58" s="400" t="s">
        <v>167</v>
      </c>
      <c r="D58" s="400"/>
      <c r="E58" s="213" t="s">
        <v>26</v>
      </c>
      <c r="F58" s="166" t="s">
        <v>26</v>
      </c>
      <c r="G58" s="366" t="s">
        <v>27</v>
      </c>
      <c r="H58" s="367"/>
      <c r="I58" s="367"/>
      <c r="J58" s="367"/>
      <c r="K58" s="367"/>
      <c r="L58" s="367"/>
      <c r="M58" s="367"/>
      <c r="N58" s="367"/>
      <c r="O58" s="368"/>
      <c r="P58" s="405"/>
      <c r="Q58" s="406"/>
      <c r="R58" s="406"/>
      <c r="S58" s="407"/>
    </row>
    <row r="59" spans="1:19" s="57" customFormat="1" ht="15" customHeight="1">
      <c r="A59" s="75"/>
      <c r="B59" s="78"/>
      <c r="C59" s="401"/>
      <c r="D59" s="401"/>
      <c r="E59" s="164"/>
      <c r="F59" s="226"/>
      <c r="G59" s="397"/>
      <c r="H59" s="398"/>
      <c r="I59" s="398"/>
      <c r="J59" s="398"/>
      <c r="K59" s="398"/>
      <c r="L59" s="398"/>
      <c r="M59" s="398"/>
      <c r="N59" s="398"/>
      <c r="O59" s="399"/>
      <c r="P59" s="408"/>
      <c r="Q59" s="409"/>
      <c r="R59" s="409"/>
      <c r="S59" s="410"/>
    </row>
    <row r="60" spans="1:19" s="57" customFormat="1" ht="20.25" customHeight="1">
      <c r="A60" s="75"/>
      <c r="B60" s="78"/>
      <c r="C60" s="9"/>
      <c r="D60" s="8"/>
      <c r="E60" s="9"/>
      <c r="F60" s="9"/>
      <c r="G60" s="9"/>
      <c r="H60" s="9"/>
      <c r="I60" s="9"/>
      <c r="J60" s="9"/>
      <c r="K60" s="9"/>
      <c r="L60" s="9"/>
      <c r="M60" s="9"/>
      <c r="N60" s="9"/>
      <c r="O60" s="9"/>
      <c r="P60" s="9"/>
      <c r="Q60" s="9"/>
      <c r="R60" s="207">
        <v>43466</v>
      </c>
      <c r="S60" s="9"/>
    </row>
    <row r="61" spans="1:19" ht="21" customHeight="1" hidden="1">
      <c r="A61" s="147"/>
      <c r="B61" s="147"/>
      <c r="C61" s="10"/>
      <c r="D61" s="4"/>
      <c r="E61" s="4"/>
      <c r="F61" s="4"/>
      <c r="G61" s="4"/>
      <c r="H61" s="4"/>
      <c r="I61" s="4"/>
      <c r="J61" s="4"/>
      <c r="K61" s="4"/>
      <c r="L61" s="4"/>
      <c r="M61" s="4"/>
      <c r="N61" s="4"/>
      <c r="O61" s="10"/>
      <c r="P61" s="11"/>
      <c r="Q61" s="388"/>
      <c r="R61" s="389"/>
      <c r="S61" s="9"/>
    </row>
    <row r="62" spans="1:19" ht="8.25" customHeight="1" hidden="1">
      <c r="A62" s="147"/>
      <c r="B62" s="147"/>
      <c r="D62" s="119" t="s">
        <v>140</v>
      </c>
      <c r="F62" s="375" t="s">
        <v>142</v>
      </c>
      <c r="G62" s="375"/>
      <c r="H62" s="375"/>
      <c r="I62" s="375"/>
      <c r="J62" s="376"/>
      <c r="O62" s="375" t="s">
        <v>139</v>
      </c>
      <c r="P62" s="375"/>
      <c r="Q62" s="375"/>
      <c r="S62" s="119" t="s">
        <v>122</v>
      </c>
    </row>
    <row r="63" spans="6:10" ht="15" customHeight="1" hidden="1">
      <c r="F63" s="119" t="s">
        <v>141</v>
      </c>
      <c r="G63" s="119"/>
      <c r="H63" s="375"/>
      <c r="I63" s="376"/>
      <c r="J63" s="376"/>
    </row>
    <row r="64" spans="4:19" ht="15" customHeight="1" hidden="1">
      <c r="D64" s="130" t="s">
        <v>116</v>
      </c>
      <c r="F64" s="375" t="s">
        <v>143</v>
      </c>
      <c r="G64" s="375"/>
      <c r="H64" s="375"/>
      <c r="I64" s="375"/>
      <c r="J64" s="376"/>
      <c r="Q64" s="40" t="e">
        <f>C!#REF!</f>
        <v>#REF!</v>
      </c>
      <c r="S64" t="s">
        <v>123</v>
      </c>
    </row>
    <row r="65" spans="17:19" ht="15" customHeight="1" hidden="1">
      <c r="Q65" s="40">
        <f>C!F41</f>
        <v>4.03</v>
      </c>
      <c r="S65" t="s">
        <v>124</v>
      </c>
    </row>
    <row r="66" spans="6:19" ht="15" customHeight="1" hidden="1">
      <c r="F66" s="130" t="s">
        <v>80</v>
      </c>
      <c r="H66" s="130" t="s">
        <v>84</v>
      </c>
      <c r="L66" t="s">
        <v>182</v>
      </c>
      <c r="Q66" s="40">
        <f>C!F39</f>
        <v>2</v>
      </c>
      <c r="S66" t="s">
        <v>149</v>
      </c>
    </row>
    <row r="67" spans="6:19" ht="15" customHeight="1" hidden="1">
      <c r="F67" s="130" t="s">
        <v>81</v>
      </c>
      <c r="H67" s="130" t="s">
        <v>75</v>
      </c>
      <c r="Q67" s="40" t="e">
        <f>C!#REF!</f>
        <v>#REF!</v>
      </c>
      <c r="S67" t="s">
        <v>125</v>
      </c>
    </row>
    <row r="68" spans="6:19" ht="15" customHeight="1" hidden="1">
      <c r="F68" s="130" t="s">
        <v>75</v>
      </c>
      <c r="Q68" s="40">
        <f>C!F47</f>
        <v>0</v>
      </c>
      <c r="S68" t="s">
        <v>126</v>
      </c>
    </row>
    <row r="69" spans="17:19" ht="15" customHeight="1" hidden="1">
      <c r="Q69" s="40">
        <f>C!F48</f>
        <v>0</v>
      </c>
      <c r="S69" t="s">
        <v>127</v>
      </c>
    </row>
    <row r="70" spans="17:19" ht="15" customHeight="1" hidden="1">
      <c r="Q70" s="40">
        <f>C!F49</f>
        <v>0</v>
      </c>
      <c r="S70" t="s">
        <v>150</v>
      </c>
    </row>
    <row r="71" spans="17:19" ht="12.75" customHeight="1" hidden="1">
      <c r="Q71" s="40">
        <f>C!F50</f>
        <v>0</v>
      </c>
      <c r="S71" t="s">
        <v>151</v>
      </c>
    </row>
    <row r="72" spans="17:19" ht="12.75" customHeight="1" hidden="1">
      <c r="Q72" s="116">
        <f>C!F51</f>
        <v>0</v>
      </c>
      <c r="S72" t="s">
        <v>152</v>
      </c>
    </row>
    <row r="73" ht="12.75" hidden="1"/>
    <row r="74" ht="12.75" hidden="1"/>
    <row r="75" ht="12.75" hidden="1"/>
    <row r="76" ht="12.75" hidden="1"/>
    <row r="77" ht="12.75" hidden="1"/>
    <row r="78" ht="12.75" hidden="1"/>
    <row r="79" ht="12.75" hidden="1"/>
    <row r="80" ht="12.75" hidden="1"/>
    <row r="81" ht="12.75" hidden="1"/>
  </sheetData>
  <sheetProtection sheet="1"/>
  <mergeCells count="104">
    <mergeCell ref="C29:D29"/>
    <mergeCell ref="C30:D30"/>
    <mergeCell ref="F30:H30"/>
    <mergeCell ref="C38:D38"/>
    <mergeCell ref="C36:D37"/>
    <mergeCell ref="F36:H36"/>
    <mergeCell ref="F37:H37"/>
    <mergeCell ref="F33:H33"/>
    <mergeCell ref="G35:H35"/>
    <mergeCell ref="F29:H29"/>
    <mergeCell ref="C48:E48"/>
    <mergeCell ref="C40:E40"/>
    <mergeCell ref="F38:H38"/>
    <mergeCell ref="C47:E47"/>
    <mergeCell ref="C43:E43"/>
    <mergeCell ref="C45:E45"/>
    <mergeCell ref="C44:E44"/>
    <mergeCell ref="C42:D42"/>
    <mergeCell ref="O62:Q62"/>
    <mergeCell ref="F62:G62"/>
    <mergeCell ref="Q61:R61"/>
    <mergeCell ref="C52:F52"/>
    <mergeCell ref="C53:L53"/>
    <mergeCell ref="C56:D57"/>
    <mergeCell ref="G59:O59"/>
    <mergeCell ref="C58:D59"/>
    <mergeCell ref="P54:S59"/>
    <mergeCell ref="G54:O54"/>
    <mergeCell ref="C49:E49"/>
    <mergeCell ref="H62:J62"/>
    <mergeCell ref="H63:J63"/>
    <mergeCell ref="H64:J64"/>
    <mergeCell ref="F64:G64"/>
    <mergeCell ref="C54:D55"/>
    <mergeCell ref="G52:H52"/>
    <mergeCell ref="C50:L50"/>
    <mergeCell ref="F51:H51"/>
    <mergeCell ref="C51:D51"/>
    <mergeCell ref="G55:O55"/>
    <mergeCell ref="G58:O58"/>
    <mergeCell ref="G14:H14"/>
    <mergeCell ref="G22:H22"/>
    <mergeCell ref="F27:H27"/>
    <mergeCell ref="F18:H18"/>
    <mergeCell ref="G15:H15"/>
    <mergeCell ref="G24:H24"/>
    <mergeCell ref="K56:O56"/>
    <mergeCell ref="F31:H31"/>
    <mergeCell ref="C17:D26"/>
    <mergeCell ref="C11:D11"/>
    <mergeCell ref="C14:D16"/>
    <mergeCell ref="F9:K9"/>
    <mergeCell ref="R7:S7"/>
    <mergeCell ref="M7:O7"/>
    <mergeCell ref="F8:I8"/>
    <mergeCell ref="N13:S13"/>
    <mergeCell ref="P7:Q7"/>
    <mergeCell ref="C7:D7"/>
    <mergeCell ref="C3:F3"/>
    <mergeCell ref="F6:I6"/>
    <mergeCell ref="C6:D6"/>
    <mergeCell ref="C4:D4"/>
    <mergeCell ref="F4:L4"/>
    <mergeCell ref="C10:D10"/>
    <mergeCell ref="C8:D8"/>
    <mergeCell ref="C9:D9"/>
    <mergeCell ref="L8:S8"/>
    <mergeCell ref="R6:S6"/>
    <mergeCell ref="N4:O4"/>
    <mergeCell ref="N6:O6"/>
    <mergeCell ref="K7:L7"/>
    <mergeCell ref="F7:I7"/>
    <mergeCell ref="L5:M5"/>
    <mergeCell ref="O5:S5"/>
    <mergeCell ref="P6:Q6"/>
    <mergeCell ref="C5:D5"/>
    <mergeCell ref="F5:H5"/>
    <mergeCell ref="P1:S2"/>
    <mergeCell ref="P9:S11"/>
    <mergeCell ref="F10:L10"/>
    <mergeCell ref="F11:L11"/>
    <mergeCell ref="P3:S3"/>
    <mergeCell ref="H3:O3"/>
    <mergeCell ref="R4:S4"/>
    <mergeCell ref="P4:Q4"/>
    <mergeCell ref="G16:H16"/>
    <mergeCell ref="F17:H17"/>
    <mergeCell ref="G23:H23"/>
    <mergeCell ref="F19:H19"/>
    <mergeCell ref="F28:H28"/>
    <mergeCell ref="F21:H21"/>
    <mergeCell ref="F20:H20"/>
    <mergeCell ref="G25:H25"/>
    <mergeCell ref="G26:H26"/>
    <mergeCell ref="C27:D28"/>
    <mergeCell ref="K48:L48"/>
    <mergeCell ref="K49:L49"/>
    <mergeCell ref="K47:L47"/>
    <mergeCell ref="C31:D35"/>
    <mergeCell ref="F34:H34"/>
    <mergeCell ref="F32:H32"/>
    <mergeCell ref="C41:E41"/>
    <mergeCell ref="C46:E46"/>
    <mergeCell ref="K46:L46"/>
  </mergeCells>
  <conditionalFormatting sqref="N46:N47 N40 N49:N53 M41:M53 K31:K33 M13:M39">
    <cfRule type="cellIs" priority="7" dxfId="0" operator="equal" stopIfTrue="1">
      <formula>0</formula>
    </cfRule>
  </conditionalFormatting>
  <conditionalFormatting sqref="K27">
    <cfRule type="cellIs" priority="6" dxfId="0" operator="equal" stopIfTrue="1">
      <formula>0</formula>
    </cfRule>
  </conditionalFormatting>
  <conditionalFormatting sqref="K28">
    <cfRule type="cellIs" priority="5" dxfId="0" operator="equal" stopIfTrue="1">
      <formula>0</formula>
    </cfRule>
  </conditionalFormatting>
  <dataValidations count="10">
    <dataValidation type="list" allowBlank="1" showInputMessage="1" showErrorMessage="1" sqref="K46:L49 G15:H16 G22:G26 H22:H25">
      <formula1>Landnavn</formula1>
    </dataValidation>
    <dataValidation type="list" allowBlank="1" showInputMessage="1" showErrorMessage="1" sqref="G35:H35">
      <formula1>Fremkomstmidler</formula1>
    </dataValidation>
    <dataValidation type="whole" allowBlank="1" showInputMessage="1" showErrorMessage="1" error="Antall kan ikke være større enn 1." sqref="G41">
      <formula1>0</formula1>
      <formula2>999</formula2>
    </dataValidation>
    <dataValidation type="list" allowBlank="1" showInputMessage="1" showErrorMessage="1" sqref="M9">
      <formula1>$D$64:$D$65</formula1>
    </dataValidation>
    <dataValidation type="list" allowBlank="1" showInputMessage="1" showErrorMessage="1" sqref="F9:K9">
      <formula1>$S$63:$S$72</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7">
      <formula1>nettoføringsordning</formula1>
    </dataValidation>
    <dataValidation type="whole" allowBlank="1" showInputMessage="1" showErrorMessage="1" error="Antall kan ikke være større enn 1." sqref="G42 K14 K15 K16">
      <formula1>0</formula1>
      <formula2>999</formula2>
    </dataValidation>
  </dataValidations>
  <printOptions horizontalCentered="1" verticalCentered="1"/>
  <pageMargins left="0.1968503937007874" right="0.1968503937007874" top="0.3937007874015748" bottom="0.3937007874015748" header="0" footer="0"/>
  <pageSetup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U66"/>
  <sheetViews>
    <sheetView showGridLines="0" showRowColHeaders="0" showZeros="0" showOutlineSymbols="0" zoomScale="75" zoomScaleNormal="75" zoomScalePageLayoutView="0" workbookViewId="0" topLeftCell="A1">
      <selection activeCell="N61" sqref="N61"/>
    </sheetView>
  </sheetViews>
  <sheetFormatPr defaultColWidth="11.421875" defaultRowHeight="12.75"/>
  <cols>
    <col min="1" max="1" width="6.140625" style="0" customWidth="1"/>
    <col min="2" max="2" width="12.7109375" style="0" customWidth="1"/>
    <col min="3" max="3" width="8.7109375" style="0" customWidth="1"/>
    <col min="4" max="4" width="9.00390625" style="0" customWidth="1"/>
    <col min="5" max="5" width="10.7109375" style="0" customWidth="1"/>
    <col min="6" max="6" width="19.28125" style="0" customWidth="1"/>
    <col min="7" max="7" width="8.7109375" style="0" customWidth="1"/>
    <col min="8" max="8" width="11.00390625" style="0" customWidth="1"/>
    <col min="9" max="9" width="9.421875" style="0" customWidth="1"/>
    <col min="10" max="10" width="10.140625" style="0" bestFit="1" customWidth="1"/>
    <col min="11" max="11" width="9.7109375" style="0" customWidth="1"/>
    <col min="12" max="12" width="14.00390625" style="0" customWidth="1"/>
    <col min="13" max="13" width="8.57421875" style="0" customWidth="1"/>
    <col min="14" max="14" width="15.421875" style="0" customWidth="1"/>
    <col min="15" max="15" width="3.421875" style="0" customWidth="1"/>
  </cols>
  <sheetData>
    <row r="1" spans="1:15" s="57" customFormat="1" ht="10.5" customHeight="1">
      <c r="A1" s="79"/>
      <c r="B1" s="79"/>
      <c r="C1" s="79"/>
      <c r="D1" s="79"/>
      <c r="E1" s="79"/>
      <c r="F1" s="79"/>
      <c r="G1" s="79"/>
      <c r="H1" s="79"/>
      <c r="I1" s="79"/>
      <c r="J1" s="79"/>
      <c r="K1" s="79"/>
      <c r="L1" s="79"/>
      <c r="M1" s="79"/>
      <c r="N1" s="79"/>
      <c r="O1" s="79"/>
    </row>
    <row r="2" spans="1:15" s="57" customFormat="1" ht="18">
      <c r="A2" s="79"/>
      <c r="B2" s="153" t="s">
        <v>28</v>
      </c>
      <c r="C2" s="90"/>
      <c r="D2" s="90"/>
      <c r="E2" s="90"/>
      <c r="F2" s="90"/>
      <c r="G2" s="90"/>
      <c r="H2" s="87"/>
      <c r="I2" s="87"/>
      <c r="J2" s="91"/>
      <c r="K2" s="465" t="s">
        <v>29</v>
      </c>
      <c r="L2" s="466"/>
      <c r="M2" s="466"/>
      <c r="N2" s="467"/>
      <c r="O2" s="79"/>
    </row>
    <row r="3" spans="1:15" s="57" customFormat="1" ht="15">
      <c r="A3" s="79"/>
      <c r="B3" s="92"/>
      <c r="C3" s="93" t="s">
        <v>74</v>
      </c>
      <c r="D3" s="94"/>
      <c r="E3" s="95"/>
      <c r="F3" s="93" t="s">
        <v>30</v>
      </c>
      <c r="G3" s="96"/>
      <c r="H3" s="97"/>
      <c r="I3" s="98" t="s">
        <v>31</v>
      </c>
      <c r="J3" s="99"/>
      <c r="K3" s="468" t="s">
        <v>32</v>
      </c>
      <c r="L3" s="469"/>
      <c r="M3" s="470"/>
      <c r="N3" s="214"/>
      <c r="O3" s="79"/>
    </row>
    <row r="4" spans="1:15" s="57" customFormat="1" ht="69.75" customHeight="1">
      <c r="A4" s="79"/>
      <c r="B4" s="107" t="s">
        <v>3</v>
      </c>
      <c r="C4" s="107" t="s">
        <v>91</v>
      </c>
      <c r="D4" s="100" t="s">
        <v>33</v>
      </c>
      <c r="E4" s="101"/>
      <c r="F4" s="102" t="s">
        <v>34</v>
      </c>
      <c r="G4" s="106" t="s">
        <v>91</v>
      </c>
      <c r="H4" s="82" t="s">
        <v>35</v>
      </c>
      <c r="I4" s="83" t="s">
        <v>82</v>
      </c>
      <c r="J4" s="82" t="s">
        <v>148</v>
      </c>
      <c r="K4" s="103" t="s">
        <v>36</v>
      </c>
      <c r="L4" s="83" t="s">
        <v>37</v>
      </c>
      <c r="M4" s="104" t="s">
        <v>6</v>
      </c>
      <c r="N4" s="105" t="s">
        <v>38</v>
      </c>
      <c r="O4" s="79"/>
    </row>
    <row r="5" spans="1:15" s="57" customFormat="1" ht="24" customHeight="1">
      <c r="A5" s="79"/>
      <c r="B5" s="150"/>
      <c r="C5" s="150"/>
      <c r="D5" s="449"/>
      <c r="E5" s="450"/>
      <c r="F5" s="149"/>
      <c r="G5" s="150"/>
      <c r="H5" s="150"/>
      <c r="I5" s="150"/>
      <c r="J5" s="161"/>
      <c r="K5" s="148"/>
      <c r="L5" s="151"/>
      <c r="M5" s="148"/>
      <c r="N5" s="224">
        <f>IF(AND(L5&lt;&gt;0,M5&lt;&gt;0),L5*M5,L5)</f>
        <v>0</v>
      </c>
      <c r="O5" s="79"/>
    </row>
    <row r="6" spans="1:15" s="57" customFormat="1" ht="24" customHeight="1">
      <c r="A6" s="79"/>
      <c r="B6" s="150"/>
      <c r="C6" s="150"/>
      <c r="D6" s="449"/>
      <c r="E6" s="450"/>
      <c r="F6" s="149"/>
      <c r="G6" s="150"/>
      <c r="H6" s="150"/>
      <c r="I6" s="150"/>
      <c r="J6" s="161"/>
      <c r="K6" s="148"/>
      <c r="L6" s="151"/>
      <c r="M6" s="148"/>
      <c r="N6" s="224">
        <f aca="true" t="shared" si="0" ref="N6:N15">IF(AND(L6&lt;&gt;0,M6&lt;&gt;0),L6*M6,L6)</f>
        <v>0</v>
      </c>
      <c r="O6" s="79"/>
    </row>
    <row r="7" spans="1:15" s="57" customFormat="1" ht="24" customHeight="1">
      <c r="A7" s="79"/>
      <c r="B7" s="150"/>
      <c r="C7" s="150"/>
      <c r="D7" s="449"/>
      <c r="E7" s="450"/>
      <c r="F7" s="149"/>
      <c r="G7" s="150"/>
      <c r="H7" s="150"/>
      <c r="I7" s="150"/>
      <c r="J7" s="161"/>
      <c r="K7" s="148"/>
      <c r="L7" s="151"/>
      <c r="M7" s="148"/>
      <c r="N7" s="224">
        <f t="shared" si="0"/>
        <v>0</v>
      </c>
      <c r="O7" s="79"/>
    </row>
    <row r="8" spans="1:15" s="57" customFormat="1" ht="24" customHeight="1">
      <c r="A8" s="79"/>
      <c r="B8" s="150"/>
      <c r="C8" s="150"/>
      <c r="D8" s="449"/>
      <c r="E8" s="450"/>
      <c r="F8" s="149"/>
      <c r="G8" s="150"/>
      <c r="H8" s="150"/>
      <c r="I8" s="150"/>
      <c r="J8" s="161"/>
      <c r="K8" s="148"/>
      <c r="L8" s="151"/>
      <c r="M8" s="148"/>
      <c r="N8" s="224">
        <f t="shared" si="0"/>
        <v>0</v>
      </c>
      <c r="O8" s="79"/>
    </row>
    <row r="9" spans="1:15" s="57" customFormat="1" ht="24" customHeight="1">
      <c r="A9" s="79"/>
      <c r="B9" s="150"/>
      <c r="C9" s="150"/>
      <c r="D9" s="449"/>
      <c r="E9" s="450"/>
      <c r="F9" s="149"/>
      <c r="G9" s="150"/>
      <c r="H9" s="150"/>
      <c r="I9" s="150"/>
      <c r="J9" s="161"/>
      <c r="K9" s="148"/>
      <c r="L9" s="151"/>
      <c r="M9" s="148"/>
      <c r="N9" s="224">
        <f t="shared" si="0"/>
        <v>0</v>
      </c>
      <c r="O9" s="79"/>
    </row>
    <row r="10" spans="1:15" s="57" customFormat="1" ht="24" customHeight="1">
      <c r="A10" s="79"/>
      <c r="B10" s="150"/>
      <c r="C10" s="150"/>
      <c r="D10" s="449"/>
      <c r="E10" s="450"/>
      <c r="F10" s="149"/>
      <c r="G10" s="150"/>
      <c r="H10" s="150"/>
      <c r="I10" s="150"/>
      <c r="J10" s="161"/>
      <c r="K10" s="148"/>
      <c r="L10" s="151"/>
      <c r="M10" s="148"/>
      <c r="N10" s="224">
        <f t="shared" si="0"/>
        <v>0</v>
      </c>
      <c r="O10" s="79"/>
    </row>
    <row r="11" spans="1:15" s="57" customFormat="1" ht="24" customHeight="1">
      <c r="A11" s="79"/>
      <c r="B11" s="150"/>
      <c r="C11" s="150"/>
      <c r="D11" s="449"/>
      <c r="E11" s="450"/>
      <c r="F11" s="149"/>
      <c r="G11" s="150"/>
      <c r="H11" s="150"/>
      <c r="I11" s="150"/>
      <c r="J11" s="161"/>
      <c r="K11" s="148"/>
      <c r="L11" s="151"/>
      <c r="M11" s="148"/>
      <c r="N11" s="224">
        <f t="shared" si="0"/>
        <v>0</v>
      </c>
      <c r="O11" s="79"/>
    </row>
    <row r="12" spans="1:15" s="57" customFormat="1" ht="24" customHeight="1">
      <c r="A12" s="79"/>
      <c r="B12" s="150"/>
      <c r="C12" s="150"/>
      <c r="D12" s="449"/>
      <c r="E12" s="450"/>
      <c r="F12" s="149"/>
      <c r="G12" s="150"/>
      <c r="H12" s="150"/>
      <c r="I12" s="150"/>
      <c r="J12" s="161"/>
      <c r="K12" s="148"/>
      <c r="L12" s="151"/>
      <c r="M12" s="148"/>
      <c r="N12" s="224">
        <f t="shared" si="0"/>
        <v>0</v>
      </c>
      <c r="O12" s="79"/>
    </row>
    <row r="13" spans="1:15" s="57" customFormat="1" ht="24" customHeight="1">
      <c r="A13" s="79"/>
      <c r="B13" s="150"/>
      <c r="C13" s="150"/>
      <c r="D13" s="449"/>
      <c r="E13" s="450"/>
      <c r="F13" s="149"/>
      <c r="G13" s="150"/>
      <c r="H13" s="150"/>
      <c r="I13" s="150"/>
      <c r="J13" s="161"/>
      <c r="K13" s="148"/>
      <c r="L13" s="151"/>
      <c r="M13" s="148"/>
      <c r="N13" s="224">
        <f t="shared" si="0"/>
        <v>0</v>
      </c>
      <c r="O13" s="79"/>
    </row>
    <row r="14" spans="1:15" s="57" customFormat="1" ht="24" customHeight="1">
      <c r="A14" s="79"/>
      <c r="B14" s="150"/>
      <c r="C14" s="150"/>
      <c r="D14" s="449"/>
      <c r="E14" s="450"/>
      <c r="F14" s="149"/>
      <c r="G14" s="150"/>
      <c r="H14" s="150"/>
      <c r="I14" s="150"/>
      <c r="J14" s="161"/>
      <c r="K14" s="148"/>
      <c r="L14" s="151"/>
      <c r="M14" s="148"/>
      <c r="N14" s="224">
        <f t="shared" si="0"/>
        <v>0</v>
      </c>
      <c r="O14" s="79"/>
    </row>
    <row r="15" spans="1:15" s="57" customFormat="1" ht="24" customHeight="1">
      <c r="A15" s="79"/>
      <c r="B15" s="150"/>
      <c r="C15" s="150"/>
      <c r="D15" s="449"/>
      <c r="E15" s="450"/>
      <c r="F15" s="149"/>
      <c r="G15" s="150"/>
      <c r="H15" s="150"/>
      <c r="I15" s="150"/>
      <c r="J15" s="161"/>
      <c r="K15" s="148"/>
      <c r="L15" s="151"/>
      <c r="M15" s="148"/>
      <c r="N15" s="224">
        <f t="shared" si="0"/>
        <v>0</v>
      </c>
      <c r="O15" s="79"/>
    </row>
    <row r="16" spans="1:21" s="57" customFormat="1" ht="24" customHeight="1">
      <c r="A16" s="79"/>
      <c r="B16" s="456" t="s">
        <v>146</v>
      </c>
      <c r="C16" s="144" t="s">
        <v>39</v>
      </c>
      <c r="D16" s="460"/>
      <c r="E16" s="461"/>
      <c r="F16" s="127"/>
      <c r="G16" s="458" t="s">
        <v>399</v>
      </c>
      <c r="H16" s="458"/>
      <c r="I16" s="459"/>
      <c r="J16" s="162">
        <f>I63</f>
        <v>0</v>
      </c>
      <c r="K16" s="80"/>
      <c r="L16" s="80"/>
      <c r="M16" s="85" t="s">
        <v>78</v>
      </c>
      <c r="N16" s="217">
        <f>IF(SUM(N5:N15)&lt;&gt;0,SUM(N5:N15),0)</f>
        <v>0</v>
      </c>
      <c r="O16" s="79"/>
      <c r="U16" s="216"/>
    </row>
    <row r="17" spans="1:21" s="57" customFormat="1" ht="24" customHeight="1">
      <c r="A17" s="79"/>
      <c r="B17" s="457"/>
      <c r="C17" s="81" t="s">
        <v>41</v>
      </c>
      <c r="D17" s="317"/>
      <c r="E17" s="473"/>
      <c r="F17" s="318"/>
      <c r="G17" s="451" t="s">
        <v>171</v>
      </c>
      <c r="H17" s="451"/>
      <c r="I17" s="452"/>
      <c r="J17" s="162">
        <f>I65</f>
        <v>0</v>
      </c>
      <c r="K17" s="80"/>
      <c r="L17" s="80"/>
      <c r="M17" s="80"/>
      <c r="N17" s="80"/>
      <c r="O17" s="79"/>
      <c r="U17" s="223"/>
    </row>
    <row r="18" spans="1:15" s="57" customFormat="1" ht="24" customHeight="1">
      <c r="A18" s="79"/>
      <c r="B18" s="80"/>
      <c r="C18" s="80" t="s">
        <v>2</v>
      </c>
      <c r="D18" s="80"/>
      <c r="E18" s="80"/>
      <c r="F18" s="80"/>
      <c r="G18" s="451" t="s">
        <v>172</v>
      </c>
      <c r="H18" s="471"/>
      <c r="I18" s="472"/>
      <c r="J18" s="162">
        <f>I66</f>
        <v>0</v>
      </c>
      <c r="K18" s="80"/>
      <c r="L18" s="80"/>
      <c r="M18" s="80"/>
      <c r="N18" s="80"/>
      <c r="O18" s="79"/>
    </row>
    <row r="19" spans="1:15" s="57" customFormat="1" ht="24" customHeight="1">
      <c r="A19" s="79"/>
      <c r="B19" s="80"/>
      <c r="C19" s="80"/>
      <c r="D19" s="80"/>
      <c r="E19" s="80"/>
      <c r="F19" s="80"/>
      <c r="G19" s="80"/>
      <c r="H19" s="80"/>
      <c r="I19" s="80"/>
      <c r="J19" s="80"/>
      <c r="K19" s="80"/>
      <c r="L19" s="80"/>
      <c r="M19" s="80"/>
      <c r="N19" s="80"/>
      <c r="O19" s="79"/>
    </row>
    <row r="20" spans="1:15" s="57" customFormat="1" ht="15">
      <c r="A20" s="79"/>
      <c r="B20" s="80"/>
      <c r="C20" s="80"/>
      <c r="D20" s="80"/>
      <c r="E20" s="80"/>
      <c r="F20" s="80"/>
      <c r="G20" s="80"/>
      <c r="H20" s="80"/>
      <c r="I20" s="80"/>
      <c r="J20" s="80"/>
      <c r="K20" s="80"/>
      <c r="L20" s="80"/>
      <c r="M20" s="80"/>
      <c r="N20" s="80"/>
      <c r="O20" s="79"/>
    </row>
    <row r="21" spans="1:15" s="57" customFormat="1" ht="18">
      <c r="A21" s="79"/>
      <c r="B21" s="446" t="s">
        <v>77</v>
      </c>
      <c r="C21" s="447"/>
      <c r="D21" s="447"/>
      <c r="E21" s="447"/>
      <c r="F21" s="447"/>
      <c r="G21" s="447"/>
      <c r="H21" s="447"/>
      <c r="I21" s="447"/>
      <c r="J21" s="448"/>
      <c r="K21" s="453" t="s">
        <v>42</v>
      </c>
      <c r="L21" s="454"/>
      <c r="M21" s="455"/>
      <c r="N21" s="156"/>
      <c r="O21" s="79"/>
    </row>
    <row r="22" spans="1:15" s="57" customFormat="1" ht="30" customHeight="1">
      <c r="A22" s="79"/>
      <c r="B22" s="155" t="s">
        <v>3</v>
      </c>
      <c r="C22" s="249" t="s">
        <v>160</v>
      </c>
      <c r="D22" s="250"/>
      <c r="E22" s="250"/>
      <c r="F22" s="250"/>
      <c r="G22" s="250"/>
      <c r="H22" s="250"/>
      <c r="I22" s="254"/>
      <c r="J22" s="158" t="s">
        <v>159</v>
      </c>
      <c r="K22" s="82" t="s">
        <v>36</v>
      </c>
      <c r="L22" s="83" t="s">
        <v>37</v>
      </c>
      <c r="M22" s="81" t="s">
        <v>43</v>
      </c>
      <c r="N22" s="157" t="s">
        <v>11</v>
      </c>
      <c r="O22" s="79"/>
    </row>
    <row r="23" spans="1:15" s="57" customFormat="1" ht="24" customHeight="1">
      <c r="A23" s="79"/>
      <c r="B23" s="148"/>
      <c r="C23" s="255"/>
      <c r="D23" s="247"/>
      <c r="E23" s="247"/>
      <c r="F23" s="247"/>
      <c r="G23" s="247"/>
      <c r="H23" s="247"/>
      <c r="I23" s="248"/>
      <c r="J23" s="160"/>
      <c r="K23" s="148"/>
      <c r="L23" s="154"/>
      <c r="M23" s="148"/>
      <c r="N23" s="224">
        <f>IF(AND(L23&lt;&gt;0,M23&lt;&gt;0),L23*M23,L23)</f>
        <v>0</v>
      </c>
      <c r="O23" s="79"/>
    </row>
    <row r="24" spans="1:15" s="57" customFormat="1" ht="24" customHeight="1">
      <c r="A24" s="79"/>
      <c r="B24" s="148"/>
      <c r="C24" s="246"/>
      <c r="D24" s="247"/>
      <c r="E24" s="247"/>
      <c r="F24" s="247"/>
      <c r="G24" s="247"/>
      <c r="H24" s="247"/>
      <c r="I24" s="248"/>
      <c r="J24" s="160"/>
      <c r="K24" s="148"/>
      <c r="L24" s="154"/>
      <c r="M24" s="148"/>
      <c r="N24" s="224">
        <f aca="true" t="shared" si="1" ref="N24:N33">IF(AND(L24&lt;&gt;0,M24&lt;&gt;0),L24*M24,L24)</f>
        <v>0</v>
      </c>
      <c r="O24" s="79"/>
    </row>
    <row r="25" spans="1:15" s="57" customFormat="1" ht="24" customHeight="1">
      <c r="A25" s="79"/>
      <c r="B25" s="148"/>
      <c r="C25" s="246"/>
      <c r="D25" s="247"/>
      <c r="E25" s="247"/>
      <c r="F25" s="247"/>
      <c r="G25" s="247"/>
      <c r="H25" s="247"/>
      <c r="I25" s="248"/>
      <c r="J25" s="160"/>
      <c r="K25" s="148"/>
      <c r="L25" s="154"/>
      <c r="M25" s="148"/>
      <c r="N25" s="224">
        <f t="shared" si="1"/>
        <v>0</v>
      </c>
      <c r="O25" s="79"/>
    </row>
    <row r="26" spans="1:15" s="57" customFormat="1" ht="24" customHeight="1">
      <c r="A26" s="79"/>
      <c r="B26" s="148"/>
      <c r="C26" s="246"/>
      <c r="D26" s="247"/>
      <c r="E26" s="247"/>
      <c r="F26" s="247"/>
      <c r="G26" s="247"/>
      <c r="H26" s="247"/>
      <c r="I26" s="248"/>
      <c r="J26" s="160"/>
      <c r="K26" s="148"/>
      <c r="L26" s="154"/>
      <c r="M26" s="148"/>
      <c r="N26" s="224">
        <f t="shared" si="1"/>
        <v>0</v>
      </c>
      <c r="O26" s="79"/>
    </row>
    <row r="27" spans="1:15" s="57" customFormat="1" ht="24" customHeight="1">
      <c r="A27" s="79"/>
      <c r="B27" s="148"/>
      <c r="C27" s="246"/>
      <c r="D27" s="247"/>
      <c r="E27" s="247"/>
      <c r="F27" s="247"/>
      <c r="G27" s="247"/>
      <c r="H27" s="247"/>
      <c r="I27" s="248"/>
      <c r="J27" s="160"/>
      <c r="K27" s="148"/>
      <c r="L27" s="154"/>
      <c r="M27" s="148"/>
      <c r="N27" s="224">
        <f t="shared" si="1"/>
        <v>0</v>
      </c>
      <c r="O27" s="79"/>
    </row>
    <row r="28" spans="1:15" s="57" customFormat="1" ht="24" customHeight="1">
      <c r="A28" s="79"/>
      <c r="B28" s="148"/>
      <c r="C28" s="246"/>
      <c r="D28" s="247"/>
      <c r="E28" s="247"/>
      <c r="F28" s="247"/>
      <c r="G28" s="247"/>
      <c r="H28" s="247"/>
      <c r="I28" s="248"/>
      <c r="J28" s="160"/>
      <c r="K28" s="148"/>
      <c r="L28" s="154"/>
      <c r="M28" s="148"/>
      <c r="N28" s="224">
        <f t="shared" si="1"/>
        <v>0</v>
      </c>
      <c r="O28" s="79"/>
    </row>
    <row r="29" spans="1:15" s="57" customFormat="1" ht="24" customHeight="1">
      <c r="A29" s="79"/>
      <c r="B29" s="148"/>
      <c r="C29" s="246"/>
      <c r="D29" s="247"/>
      <c r="E29" s="247"/>
      <c r="F29" s="247"/>
      <c r="G29" s="247"/>
      <c r="H29" s="247"/>
      <c r="I29" s="248"/>
      <c r="J29" s="160"/>
      <c r="K29" s="148"/>
      <c r="L29" s="154"/>
      <c r="M29" s="148"/>
      <c r="N29" s="224">
        <f t="shared" si="1"/>
        <v>0</v>
      </c>
      <c r="O29" s="79"/>
    </row>
    <row r="30" spans="1:15" s="57" customFormat="1" ht="24" customHeight="1">
      <c r="A30" s="79"/>
      <c r="B30" s="148"/>
      <c r="C30" s="246"/>
      <c r="D30" s="247"/>
      <c r="E30" s="247"/>
      <c r="F30" s="247"/>
      <c r="G30" s="247"/>
      <c r="H30" s="247"/>
      <c r="I30" s="248"/>
      <c r="J30" s="160"/>
      <c r="K30" s="148"/>
      <c r="L30" s="154"/>
      <c r="M30" s="148"/>
      <c r="N30" s="224">
        <f t="shared" si="1"/>
        <v>0</v>
      </c>
      <c r="O30" s="79"/>
    </row>
    <row r="31" spans="1:15" s="57" customFormat="1" ht="24" customHeight="1">
      <c r="A31" s="79"/>
      <c r="B31" s="148"/>
      <c r="C31" s="246"/>
      <c r="D31" s="247"/>
      <c r="E31" s="247"/>
      <c r="F31" s="247"/>
      <c r="G31" s="247"/>
      <c r="H31" s="247"/>
      <c r="I31" s="248"/>
      <c r="J31" s="160"/>
      <c r="K31" s="148"/>
      <c r="L31" s="154"/>
      <c r="M31" s="148"/>
      <c r="N31" s="224">
        <f t="shared" si="1"/>
        <v>0</v>
      </c>
      <c r="O31" s="79"/>
    </row>
    <row r="32" spans="1:15" s="57" customFormat="1" ht="24" customHeight="1">
      <c r="A32" s="79"/>
      <c r="B32" s="148"/>
      <c r="C32" s="246"/>
      <c r="D32" s="247"/>
      <c r="E32" s="247"/>
      <c r="F32" s="247"/>
      <c r="G32" s="247"/>
      <c r="H32" s="247"/>
      <c r="I32" s="248"/>
      <c r="J32" s="160"/>
      <c r="K32" s="148"/>
      <c r="L32" s="154"/>
      <c r="M32" s="148"/>
      <c r="N32" s="224">
        <f t="shared" si="1"/>
        <v>0</v>
      </c>
      <c r="O32" s="79"/>
    </row>
    <row r="33" spans="1:15" s="57" customFormat="1" ht="24" customHeight="1">
      <c r="A33" s="79"/>
      <c r="B33" s="148"/>
      <c r="C33" s="246"/>
      <c r="D33" s="247"/>
      <c r="E33" s="247"/>
      <c r="F33" s="247"/>
      <c r="G33" s="247"/>
      <c r="H33" s="247"/>
      <c r="I33" s="248"/>
      <c r="J33" s="160"/>
      <c r="K33" s="148"/>
      <c r="L33" s="154"/>
      <c r="M33" s="148"/>
      <c r="N33" s="224">
        <f t="shared" si="1"/>
        <v>0</v>
      </c>
      <c r="O33" s="79"/>
    </row>
    <row r="34" spans="1:15" s="57" customFormat="1" ht="24" customHeight="1">
      <c r="A34" s="79"/>
      <c r="B34" s="79" t="s">
        <v>2</v>
      </c>
      <c r="C34" s="79" t="s">
        <v>2</v>
      </c>
      <c r="D34" s="79"/>
      <c r="E34" s="84"/>
      <c r="F34" s="84"/>
      <c r="G34" s="84"/>
      <c r="H34" s="84"/>
      <c r="I34" s="84"/>
      <c r="J34" s="84"/>
      <c r="K34" s="84"/>
      <c r="L34" s="84"/>
      <c r="M34" s="85" t="s">
        <v>78</v>
      </c>
      <c r="N34" s="218">
        <f>IF(SUM(N23:N33)&lt;&gt;0,SUM(N23:N33),0)</f>
        <v>0</v>
      </c>
      <c r="O34" s="79"/>
    </row>
    <row r="35" spans="1:15" s="57" customFormat="1" ht="9.75" customHeight="1">
      <c r="A35" s="79"/>
      <c r="B35" s="79"/>
      <c r="C35" s="79"/>
      <c r="D35" s="79"/>
      <c r="E35" s="84"/>
      <c r="F35" s="84"/>
      <c r="G35" s="84"/>
      <c r="H35" s="84"/>
      <c r="I35" s="84"/>
      <c r="J35" s="84"/>
      <c r="K35" s="84"/>
      <c r="L35" s="84"/>
      <c r="M35" s="85"/>
      <c r="N35" s="163"/>
      <c r="O35" s="79"/>
    </row>
    <row r="36" spans="1:15" s="57" customFormat="1" ht="24" customHeight="1">
      <c r="A36" s="79"/>
      <c r="B36" s="79"/>
      <c r="C36" s="79"/>
      <c r="D36" s="79"/>
      <c r="E36" s="86" t="s">
        <v>102</v>
      </c>
      <c r="F36" s="79"/>
      <c r="G36" s="79"/>
      <c r="H36" s="79"/>
      <c r="I36" s="79"/>
      <c r="J36" s="79"/>
      <c r="K36" s="79"/>
      <c r="L36" s="79"/>
      <c r="M36" s="79" t="s">
        <v>40</v>
      </c>
      <c r="N36" s="152">
        <f>IF(OR(N16&lt;&gt;0,N34&lt;&gt;0),N16+N34,0)</f>
        <v>0</v>
      </c>
      <c r="O36" s="79"/>
    </row>
    <row r="37" spans="1:15" s="57" customFormat="1" ht="10.5" customHeight="1">
      <c r="A37" s="79"/>
      <c r="B37" s="79"/>
      <c r="C37" s="79"/>
      <c r="D37" s="79"/>
      <c r="E37" s="86"/>
      <c r="F37" s="79"/>
      <c r="G37" s="79"/>
      <c r="H37" s="79"/>
      <c r="I37" s="79"/>
      <c r="J37" s="79"/>
      <c r="K37" s="79"/>
      <c r="L37" s="79"/>
      <c r="M37" s="79"/>
      <c r="N37" s="79"/>
      <c r="O37" s="79"/>
    </row>
    <row r="38" spans="1:15" s="57" customFormat="1" ht="24" customHeight="1">
      <c r="A38" s="79"/>
      <c r="B38" s="88"/>
      <c r="C38" s="88"/>
      <c r="D38" s="88"/>
      <c r="E38" s="88"/>
      <c r="F38" s="88"/>
      <c r="G38" s="88"/>
      <c r="H38" s="88"/>
      <c r="I38" s="88"/>
      <c r="J38" s="88"/>
      <c r="K38" s="88"/>
      <c r="L38" s="88"/>
      <c r="M38" s="88"/>
      <c r="N38" s="88"/>
      <c r="O38" s="88"/>
    </row>
    <row r="39" spans="1:15" s="57" customFormat="1" ht="30" customHeight="1">
      <c r="A39" s="79"/>
      <c r="B39" s="88"/>
      <c r="C39" s="88"/>
      <c r="D39" s="88"/>
      <c r="E39" s="88"/>
      <c r="F39" s="88"/>
      <c r="G39" s="88"/>
      <c r="H39" s="88"/>
      <c r="I39" s="88"/>
      <c r="J39" s="88"/>
      <c r="K39" s="88"/>
      <c r="L39" s="88"/>
      <c r="M39" s="88"/>
      <c r="N39" s="88"/>
      <c r="O39" s="88"/>
    </row>
    <row r="40" spans="1:15" s="57" customFormat="1" ht="24" customHeight="1">
      <c r="A40" s="79"/>
      <c r="B40" s="88"/>
      <c r="C40" s="88"/>
      <c r="D40" s="88"/>
      <c r="E40" s="88"/>
      <c r="F40" s="88"/>
      <c r="G40" s="88"/>
      <c r="H40" s="88"/>
      <c r="I40" s="88"/>
      <c r="J40" s="88"/>
      <c r="K40" s="88"/>
      <c r="L40" s="88"/>
      <c r="M40" s="88"/>
      <c r="N40" s="88"/>
      <c r="O40" s="88"/>
    </row>
    <row r="41" spans="1:15" s="57" customFormat="1" ht="15" customHeight="1">
      <c r="A41" s="79"/>
      <c r="B41" s="79"/>
      <c r="C41" s="79"/>
      <c r="D41" s="79"/>
      <c r="E41" s="86"/>
      <c r="F41" s="79"/>
      <c r="G41" s="79"/>
      <c r="H41" s="79"/>
      <c r="I41" s="79"/>
      <c r="J41" s="79"/>
      <c r="K41" s="79"/>
      <c r="L41" s="79"/>
      <c r="M41" s="79"/>
      <c r="N41" s="163"/>
      <c r="O41" s="79"/>
    </row>
    <row r="42" spans="1:15" s="57" customFormat="1" ht="24" customHeight="1">
      <c r="A42" s="79"/>
      <c r="B42" s="446" t="s">
        <v>191</v>
      </c>
      <c r="C42" s="447"/>
      <c r="D42" s="447"/>
      <c r="E42" s="447"/>
      <c r="F42" s="447"/>
      <c r="G42" s="447"/>
      <c r="H42" s="447"/>
      <c r="I42" s="447"/>
      <c r="J42" s="448"/>
      <c r="K42" s="453" t="s">
        <v>42</v>
      </c>
      <c r="L42" s="454"/>
      <c r="M42" s="455"/>
      <c r="N42" s="156"/>
      <c r="O42" s="79"/>
    </row>
    <row r="43" spans="1:18" s="57" customFormat="1" ht="29.25" customHeight="1">
      <c r="A43" s="79"/>
      <c r="B43" s="155" t="s">
        <v>3</v>
      </c>
      <c r="C43" s="249" t="s">
        <v>160</v>
      </c>
      <c r="D43" s="250"/>
      <c r="E43" s="250"/>
      <c r="F43" s="250"/>
      <c r="G43" s="250"/>
      <c r="H43" s="250"/>
      <c r="I43" s="250"/>
      <c r="J43" s="250"/>
      <c r="K43" s="82" t="s">
        <v>36</v>
      </c>
      <c r="L43" s="83" t="s">
        <v>37</v>
      </c>
      <c r="M43" s="81" t="s">
        <v>43</v>
      </c>
      <c r="N43" s="157" t="s">
        <v>11</v>
      </c>
      <c r="O43" s="79"/>
      <c r="R43" s="220"/>
    </row>
    <row r="44" spans="1:15" s="57" customFormat="1" ht="23.25" customHeight="1">
      <c r="A44" s="79"/>
      <c r="B44" s="148"/>
      <c r="C44" s="251"/>
      <c r="D44" s="252"/>
      <c r="E44" s="252"/>
      <c r="F44" s="252"/>
      <c r="G44" s="252"/>
      <c r="H44" s="252"/>
      <c r="I44" s="252"/>
      <c r="J44" s="253"/>
      <c r="K44" s="148"/>
      <c r="L44" s="154"/>
      <c r="M44" s="148"/>
      <c r="N44" s="224">
        <f>IF(AND(L44&lt;&gt;0,M44&lt;&gt;0),L44*M44,L44)</f>
        <v>0</v>
      </c>
      <c r="O44" s="79"/>
    </row>
    <row r="45" spans="1:15" s="57" customFormat="1" ht="24" customHeight="1">
      <c r="A45" s="79"/>
      <c r="B45" s="148"/>
      <c r="C45" s="251"/>
      <c r="D45" s="252"/>
      <c r="E45" s="252"/>
      <c r="F45" s="252"/>
      <c r="G45" s="252"/>
      <c r="H45" s="252"/>
      <c r="I45" s="252"/>
      <c r="J45" s="253"/>
      <c r="K45" s="148"/>
      <c r="L45" s="154"/>
      <c r="M45" s="148"/>
      <c r="N45" s="224">
        <f>IF(AND(L45&lt;&gt;0,M45&lt;&gt;0),L45*M45,L45)</f>
        <v>0</v>
      </c>
      <c r="O45" s="79"/>
    </row>
    <row r="46" spans="1:15" s="57" customFormat="1" ht="24" customHeight="1">
      <c r="A46" s="79"/>
      <c r="B46" s="148"/>
      <c r="C46" s="251"/>
      <c r="D46" s="252"/>
      <c r="E46" s="252"/>
      <c r="F46" s="252"/>
      <c r="G46" s="252"/>
      <c r="H46" s="252"/>
      <c r="I46" s="252"/>
      <c r="J46" s="253"/>
      <c r="K46" s="148"/>
      <c r="L46" s="154"/>
      <c r="M46" s="148"/>
      <c r="N46" s="224">
        <f>IF(AND(L46&lt;&gt;0,M46&lt;&gt;0),L46*M46,L46)</f>
        <v>0</v>
      </c>
      <c r="O46" s="79"/>
    </row>
    <row r="47" spans="1:15" s="57" customFormat="1" ht="15">
      <c r="A47" s="79"/>
      <c r="B47" s="79"/>
      <c r="C47" s="79"/>
      <c r="D47" s="79"/>
      <c r="E47" s="79"/>
      <c r="F47" s="79"/>
      <c r="G47" s="79"/>
      <c r="H47" s="79"/>
      <c r="I47" s="79"/>
      <c r="J47" s="79"/>
      <c r="K47" s="79"/>
      <c r="L47" s="79"/>
      <c r="M47" s="79"/>
      <c r="N47" s="79"/>
      <c r="O47" s="79"/>
    </row>
    <row r="48" spans="1:15" s="57" customFormat="1" ht="24" customHeight="1">
      <c r="A48" s="79"/>
      <c r="B48" s="440" t="s">
        <v>192</v>
      </c>
      <c r="C48" s="441"/>
      <c r="D48" s="441"/>
      <c r="E48" s="441"/>
      <c r="F48" s="441"/>
      <c r="G48" s="441"/>
      <c r="H48" s="441"/>
      <c r="I48" s="441"/>
      <c r="J48" s="441"/>
      <c r="K48" s="442"/>
      <c r="L48" s="127"/>
      <c r="M48" s="127"/>
      <c r="N48" s="127"/>
      <c r="O48" s="79"/>
    </row>
    <row r="49" spans="1:15" s="57" customFormat="1" ht="30" customHeight="1">
      <c r="A49" s="79"/>
      <c r="B49" s="443" t="s">
        <v>343</v>
      </c>
      <c r="C49" s="444"/>
      <c r="D49" s="444"/>
      <c r="E49" s="444"/>
      <c r="F49" s="444"/>
      <c r="G49" s="444"/>
      <c r="H49" s="444"/>
      <c r="I49" s="444"/>
      <c r="J49" s="444"/>
      <c r="K49" s="445"/>
      <c r="L49" s="79"/>
      <c r="M49" s="79"/>
      <c r="N49" s="88"/>
      <c r="O49" s="88"/>
    </row>
    <row r="50" spans="1:15" s="57" customFormat="1" ht="22.5" customHeight="1">
      <c r="A50" s="79"/>
      <c r="B50" s="462"/>
      <c r="C50" s="463"/>
      <c r="D50" s="463"/>
      <c r="E50" s="463"/>
      <c r="F50" s="463"/>
      <c r="G50" s="463"/>
      <c r="H50" s="463"/>
      <c r="I50" s="463"/>
      <c r="J50" s="463"/>
      <c r="K50" s="464"/>
      <c r="L50" s="79"/>
      <c r="M50" s="79"/>
      <c r="N50" s="88"/>
      <c r="O50" s="88"/>
    </row>
    <row r="51" spans="1:15" s="57" customFormat="1" ht="15">
      <c r="A51" s="79"/>
      <c r="B51" s="88"/>
      <c r="C51" s="88"/>
      <c r="D51" s="88"/>
      <c r="E51" s="88"/>
      <c r="F51" s="88"/>
      <c r="G51" s="88"/>
      <c r="H51" s="88"/>
      <c r="I51" s="88"/>
      <c r="J51" s="88"/>
      <c r="K51" s="88"/>
      <c r="L51" s="88"/>
      <c r="M51" s="88"/>
      <c r="N51" s="88"/>
      <c r="O51" s="88"/>
    </row>
    <row r="52" spans="1:15" s="57" customFormat="1" ht="18">
      <c r="A52" s="79"/>
      <c r="B52" s="437" t="s">
        <v>205</v>
      </c>
      <c r="C52" s="438"/>
      <c r="D52" s="438"/>
      <c r="E52" s="438"/>
      <c r="F52" s="438"/>
      <c r="G52" s="438"/>
      <c r="H52" s="438"/>
      <c r="I52" s="438"/>
      <c r="J52" s="438"/>
      <c r="K52" s="438"/>
      <c r="L52" s="438"/>
      <c r="M52" s="438"/>
      <c r="N52" s="439"/>
      <c r="O52" s="79"/>
    </row>
    <row r="53" spans="1:15" s="57" customFormat="1" ht="18" customHeight="1">
      <c r="A53" s="79"/>
      <c r="B53" s="428"/>
      <c r="C53" s="429"/>
      <c r="D53" s="429"/>
      <c r="E53" s="429"/>
      <c r="F53" s="429"/>
      <c r="G53" s="429"/>
      <c r="H53" s="429"/>
      <c r="I53" s="429"/>
      <c r="J53" s="429"/>
      <c r="K53" s="429"/>
      <c r="L53" s="429"/>
      <c r="M53" s="429"/>
      <c r="N53" s="430"/>
      <c r="O53" s="79"/>
    </row>
    <row r="54" spans="1:15" s="57" customFormat="1" ht="18" customHeight="1">
      <c r="A54" s="79"/>
      <c r="B54" s="431"/>
      <c r="C54" s="432"/>
      <c r="D54" s="432"/>
      <c r="E54" s="432"/>
      <c r="F54" s="432"/>
      <c r="G54" s="432"/>
      <c r="H54" s="432"/>
      <c r="I54" s="432"/>
      <c r="J54" s="432"/>
      <c r="K54" s="432"/>
      <c r="L54" s="432"/>
      <c r="M54" s="432"/>
      <c r="N54" s="433"/>
      <c r="O54" s="79"/>
    </row>
    <row r="55" spans="1:15" s="57" customFormat="1" ht="18" customHeight="1">
      <c r="A55" s="79"/>
      <c r="B55" s="431"/>
      <c r="C55" s="432"/>
      <c r="D55" s="432"/>
      <c r="E55" s="432"/>
      <c r="F55" s="432"/>
      <c r="G55" s="432"/>
      <c r="H55" s="432"/>
      <c r="I55" s="432"/>
      <c r="J55" s="432"/>
      <c r="K55" s="432"/>
      <c r="L55" s="432"/>
      <c r="M55" s="432"/>
      <c r="N55" s="433"/>
      <c r="O55" s="79"/>
    </row>
    <row r="56" spans="1:15" s="57" customFormat="1" ht="18" customHeight="1">
      <c r="A56" s="79"/>
      <c r="B56" s="431"/>
      <c r="C56" s="432"/>
      <c r="D56" s="432"/>
      <c r="E56" s="432"/>
      <c r="F56" s="432"/>
      <c r="G56" s="432"/>
      <c r="H56" s="432"/>
      <c r="I56" s="432"/>
      <c r="J56" s="432"/>
      <c r="K56" s="432"/>
      <c r="L56" s="432"/>
      <c r="M56" s="432"/>
      <c r="N56" s="433"/>
      <c r="O56" s="79"/>
    </row>
    <row r="57" spans="1:15" s="57" customFormat="1" ht="18" customHeight="1">
      <c r="A57" s="79"/>
      <c r="B57" s="431"/>
      <c r="C57" s="432"/>
      <c r="D57" s="432"/>
      <c r="E57" s="432"/>
      <c r="F57" s="432"/>
      <c r="G57" s="432"/>
      <c r="H57" s="432"/>
      <c r="I57" s="432"/>
      <c r="J57" s="432"/>
      <c r="K57" s="432"/>
      <c r="L57" s="432"/>
      <c r="M57" s="432"/>
      <c r="N57" s="433"/>
      <c r="O57" s="79"/>
    </row>
    <row r="58" spans="1:15" s="57" customFormat="1" ht="18" customHeight="1">
      <c r="A58" s="79"/>
      <c r="B58" s="431"/>
      <c r="C58" s="432"/>
      <c r="D58" s="432"/>
      <c r="E58" s="432"/>
      <c r="F58" s="432"/>
      <c r="G58" s="432"/>
      <c r="H58" s="432"/>
      <c r="I58" s="432"/>
      <c r="J58" s="432"/>
      <c r="K58" s="432"/>
      <c r="L58" s="432"/>
      <c r="M58" s="432"/>
      <c r="N58" s="433"/>
      <c r="O58" s="79"/>
    </row>
    <row r="59" spans="1:15" s="57" customFormat="1" ht="18" customHeight="1">
      <c r="A59" s="79"/>
      <c r="B59" s="431"/>
      <c r="C59" s="432"/>
      <c r="D59" s="432"/>
      <c r="E59" s="432"/>
      <c r="F59" s="432"/>
      <c r="G59" s="432"/>
      <c r="H59" s="432"/>
      <c r="I59" s="432"/>
      <c r="J59" s="432"/>
      <c r="K59" s="432"/>
      <c r="L59" s="432"/>
      <c r="M59" s="432"/>
      <c r="N59" s="433"/>
      <c r="O59" s="79"/>
    </row>
    <row r="60" spans="1:15" s="57" customFormat="1" ht="18" customHeight="1">
      <c r="A60" s="79"/>
      <c r="B60" s="434"/>
      <c r="C60" s="435"/>
      <c r="D60" s="435"/>
      <c r="E60" s="435"/>
      <c r="F60" s="435"/>
      <c r="G60" s="435"/>
      <c r="H60" s="435"/>
      <c r="I60" s="435"/>
      <c r="J60" s="435"/>
      <c r="K60" s="435"/>
      <c r="L60" s="435"/>
      <c r="M60" s="435"/>
      <c r="N60" s="436"/>
      <c r="O60" s="79"/>
    </row>
    <row r="61" spans="1:15" s="57" customFormat="1" ht="15.75">
      <c r="A61" s="79"/>
      <c r="B61" s="79"/>
      <c r="C61" s="79"/>
      <c r="D61" s="79"/>
      <c r="E61" s="79"/>
      <c r="F61" s="79"/>
      <c r="G61" s="79"/>
      <c r="H61" s="79"/>
      <c r="I61" s="79"/>
      <c r="J61" s="79"/>
      <c r="K61" s="79"/>
      <c r="L61" s="79"/>
      <c r="M61" s="89"/>
      <c r="N61" s="208">
        <f>A!R60</f>
        <v>43466</v>
      </c>
      <c r="O61" s="159"/>
    </row>
    <row r="62" spans="2:10" ht="12.75" hidden="1">
      <c r="B62" s="119" t="s">
        <v>79</v>
      </c>
      <c r="D62" s="119" t="s">
        <v>163</v>
      </c>
      <c r="H62" s="119" t="s">
        <v>170</v>
      </c>
      <c r="I62" s="119"/>
      <c r="J62" s="119"/>
    </row>
    <row r="63" spans="8:9" ht="12.75" hidden="1">
      <c r="H63" s="172"/>
      <c r="I63" s="200">
        <f>SUMIF($I$5:$I$15,"",$J$5:$J$15)</f>
        <v>0</v>
      </c>
    </row>
    <row r="64" spans="2:9" ht="12.75" hidden="1">
      <c r="B64" t="s">
        <v>80</v>
      </c>
      <c r="D64" t="s">
        <v>161</v>
      </c>
      <c r="H64" s="201"/>
      <c r="I64" s="200">
        <f>SUMIF($I$5:$I$15,H64,$J$5:$J$15)</f>
        <v>0</v>
      </c>
    </row>
    <row r="65" spans="2:9" ht="12.75" hidden="1">
      <c r="B65" t="s">
        <v>81</v>
      </c>
      <c r="D65" t="s">
        <v>162</v>
      </c>
      <c r="H65" s="172" t="s">
        <v>164</v>
      </c>
      <c r="I65" s="200">
        <f>SUMIF($I$5:$I$15,H65,$J$5:$J$15)</f>
        <v>0</v>
      </c>
    </row>
    <row r="66" spans="2:9" ht="12.75" hidden="1">
      <c r="B66" t="s">
        <v>75</v>
      </c>
      <c r="H66" s="172" t="s">
        <v>83</v>
      </c>
      <c r="I66" s="200">
        <f>SUMIF($I$5:$I$15,H66,$J$5:$J$15)</f>
        <v>0</v>
      </c>
    </row>
    <row r="67" ht="12.75" hidden="1"/>
  </sheetData>
  <sheetProtection sheet="1"/>
  <mergeCells count="28">
    <mergeCell ref="D5:E5"/>
    <mergeCell ref="B50:K50"/>
    <mergeCell ref="K42:M42"/>
    <mergeCell ref="K2:N2"/>
    <mergeCell ref="K3:M3"/>
    <mergeCell ref="G18:I18"/>
    <mergeCell ref="D17:F17"/>
    <mergeCell ref="D8:E8"/>
    <mergeCell ref="D9:E9"/>
    <mergeCell ref="D11:E11"/>
    <mergeCell ref="G17:I17"/>
    <mergeCell ref="K21:M21"/>
    <mergeCell ref="B16:B17"/>
    <mergeCell ref="D10:E10"/>
    <mergeCell ref="D12:E12"/>
    <mergeCell ref="D13:E13"/>
    <mergeCell ref="G16:I16"/>
    <mergeCell ref="D16:E16"/>
    <mergeCell ref="B53:N60"/>
    <mergeCell ref="B52:N52"/>
    <mergeCell ref="B48:K48"/>
    <mergeCell ref="B49:K49"/>
    <mergeCell ref="B42:J42"/>
    <mergeCell ref="D6:E6"/>
    <mergeCell ref="D7:E7"/>
    <mergeCell ref="D14:E14"/>
    <mergeCell ref="D15:E15"/>
    <mergeCell ref="B21:J21"/>
  </mergeCells>
  <dataValidations count="3">
    <dataValidation type="list" allowBlank="1" showInputMessage="1" showErrorMessage="1" sqref="J23:J33">
      <formula1>$D$63:$D$65</formula1>
    </dataValidation>
    <dataValidation type="list" allowBlank="1" showInputMessage="1" showErrorMessage="1" sqref="I6:I15">
      <formula1>$H$63:$H$66</formula1>
    </dataValidation>
    <dataValidation type="list" allowBlank="1" showInputMessage="1" showErrorMessage="1" sqref="I5">
      <formula1>$H$64:$H$66</formula1>
    </dataValidation>
  </dataValidations>
  <printOptions/>
  <pageMargins left="0.5905511811023623" right="0.5905511811023623" top="0.3937007874015748" bottom="0.3937007874015748" header="0" footer="0"/>
  <pageSetup horizontalDpi="300" verticalDpi="3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codeName="Ark3"/>
  <dimension ref="A1:J241"/>
  <sheetViews>
    <sheetView showGridLines="0" showRowColHeaders="0" showZeros="0" showOutlineSymbols="0" zoomScale="90" zoomScaleNormal="90" zoomScalePageLayoutView="0" workbookViewId="0" topLeftCell="B5">
      <selection activeCell="D217" sqref="D217:D220"/>
    </sheetView>
  </sheetViews>
  <sheetFormatPr defaultColWidth="20.7109375" defaultRowHeight="19.5" customHeight="1"/>
  <cols>
    <col min="1" max="1" width="20.7109375" style="0" hidden="1" customWidth="1"/>
  </cols>
  <sheetData>
    <row r="1" spans="1:10" ht="19.5" customHeight="1" hidden="1">
      <c r="A1" s="12"/>
      <c r="B1" s="12"/>
      <c r="C1" s="12"/>
      <c r="D1" s="12"/>
      <c r="E1" s="12"/>
      <c r="F1" s="12"/>
      <c r="G1" s="12"/>
      <c r="H1" s="12"/>
      <c r="I1" s="12"/>
      <c r="J1" s="12"/>
    </row>
    <row r="2" spans="1:10" ht="19.5" customHeight="1" hidden="1">
      <c r="A2" s="12"/>
      <c r="B2" s="12"/>
      <c r="C2" s="12"/>
      <c r="D2" s="12"/>
      <c r="E2" s="12"/>
      <c r="F2" s="12"/>
      <c r="G2" s="12"/>
      <c r="H2" s="12"/>
      <c r="I2" s="12"/>
      <c r="J2" s="12"/>
    </row>
    <row r="3" spans="1:10" ht="19.5" customHeight="1" hidden="1">
      <c r="A3" s="12"/>
      <c r="B3" s="13"/>
      <c r="C3" s="13"/>
      <c r="D3" s="12"/>
      <c r="E3" s="12"/>
      <c r="F3" s="12"/>
      <c r="G3" s="12"/>
      <c r="H3" s="12"/>
      <c r="I3" s="12"/>
      <c r="J3" s="12"/>
    </row>
    <row r="4" spans="1:10" ht="19.5" customHeight="1" hidden="1">
      <c r="A4" s="12"/>
      <c r="B4" s="14"/>
      <c r="C4" s="14"/>
      <c r="D4" s="12"/>
      <c r="E4" s="12"/>
      <c r="F4" s="12"/>
      <c r="G4" s="15"/>
      <c r="H4" s="12"/>
      <c r="I4" s="12"/>
      <c r="J4" s="12"/>
    </row>
    <row r="5" spans="1:10" ht="19.5" customHeight="1">
      <c r="A5" s="12"/>
      <c r="B5" s="16" t="s">
        <v>44</v>
      </c>
      <c r="C5" s="16"/>
      <c r="D5" s="17"/>
      <c r="E5" s="17"/>
      <c r="F5" s="17" t="s">
        <v>10</v>
      </c>
      <c r="G5" s="35" t="s">
        <v>85</v>
      </c>
      <c r="H5" s="12"/>
      <c r="I5" s="12"/>
      <c r="J5" s="12"/>
    </row>
    <row r="6" spans="1:10" ht="19.5" customHeight="1">
      <c r="A6" s="12"/>
      <c r="B6" s="18" t="s">
        <v>175</v>
      </c>
      <c r="C6" s="18"/>
      <c r="D6" s="17"/>
      <c r="E6" s="17"/>
      <c r="F6" s="19"/>
      <c r="G6" s="19"/>
      <c r="H6" s="12"/>
      <c r="I6" s="12"/>
      <c r="J6" s="12"/>
    </row>
    <row r="7" spans="1:10" ht="19.5" customHeight="1">
      <c r="A7" s="12"/>
      <c r="B7" s="18" t="s">
        <v>176</v>
      </c>
      <c r="C7" s="18"/>
      <c r="D7" s="17"/>
      <c r="E7" s="17"/>
      <c r="F7" s="19">
        <v>0</v>
      </c>
      <c r="G7" s="19"/>
      <c r="H7" s="12"/>
      <c r="I7" s="12"/>
      <c r="J7" s="12"/>
    </row>
    <row r="8" spans="1:10" ht="19.5" customHeight="1">
      <c r="A8" s="12"/>
      <c r="B8" s="18" t="s">
        <v>121</v>
      </c>
      <c r="C8" s="18"/>
      <c r="D8" s="17"/>
      <c r="E8" s="34"/>
      <c r="F8" s="19"/>
      <c r="G8" s="19"/>
      <c r="H8" s="12"/>
      <c r="I8" s="12"/>
      <c r="J8" s="12"/>
    </row>
    <row r="9" spans="1:10" ht="19.5" customHeight="1">
      <c r="A9" s="12"/>
      <c r="B9" s="18" t="s">
        <v>121</v>
      </c>
      <c r="C9" s="18" t="s">
        <v>365</v>
      </c>
      <c r="D9" s="17"/>
      <c r="E9" s="34"/>
      <c r="F9" s="19">
        <v>307</v>
      </c>
      <c r="G9" s="19"/>
      <c r="H9" s="12"/>
      <c r="I9" s="12"/>
      <c r="J9" s="12"/>
    </row>
    <row r="10" spans="1:10" ht="19.5" customHeight="1">
      <c r="A10" s="12"/>
      <c r="B10" s="18" t="s">
        <v>121</v>
      </c>
      <c r="C10" s="18" t="s">
        <v>75</v>
      </c>
      <c r="D10" s="17"/>
      <c r="E10" s="34"/>
      <c r="F10" s="19">
        <v>570</v>
      </c>
      <c r="G10" s="19"/>
      <c r="H10" s="12"/>
      <c r="I10" s="12"/>
      <c r="J10" s="12"/>
    </row>
    <row r="11" spans="1:10" ht="19.5" customHeight="1">
      <c r="A11" s="12"/>
      <c r="B11" s="18" t="s">
        <v>198</v>
      </c>
      <c r="C11" s="18"/>
      <c r="D11" s="17"/>
      <c r="E11" s="34"/>
      <c r="F11" s="19">
        <v>0</v>
      </c>
      <c r="G11" s="19"/>
      <c r="H11" s="12"/>
      <c r="I11" s="12"/>
      <c r="J11" s="12"/>
    </row>
    <row r="12" spans="1:10" ht="19.5" customHeight="1">
      <c r="A12" s="12"/>
      <c r="B12" s="18" t="s">
        <v>76</v>
      </c>
      <c r="C12" s="18" t="s">
        <v>75</v>
      </c>
      <c r="D12" s="17"/>
      <c r="E12" s="34"/>
      <c r="F12" s="19">
        <v>780</v>
      </c>
      <c r="G12" s="19"/>
      <c r="H12" s="12"/>
      <c r="I12" s="12"/>
      <c r="J12" s="12"/>
    </row>
    <row r="13" spans="1:10" ht="19.5" customHeight="1">
      <c r="A13" s="12"/>
      <c r="B13" s="18" t="s">
        <v>196</v>
      </c>
      <c r="C13" s="18"/>
      <c r="D13" s="17"/>
      <c r="E13" s="17"/>
      <c r="F13" s="19">
        <v>531</v>
      </c>
      <c r="G13" s="19"/>
      <c r="H13" s="12"/>
      <c r="I13" s="12"/>
      <c r="J13" s="12"/>
    </row>
    <row r="14" ht="19.5" customHeight="1" hidden="1"/>
    <row r="15" spans="1:10" ht="19.5" customHeight="1">
      <c r="A15" s="12"/>
      <c r="B15" s="18" t="s">
        <v>173</v>
      </c>
      <c r="C15" s="18"/>
      <c r="D15" s="17"/>
      <c r="E15" s="17"/>
      <c r="F15" s="19">
        <v>161</v>
      </c>
      <c r="G15" s="19"/>
      <c r="H15" s="12"/>
      <c r="I15" s="12"/>
      <c r="J15" s="12"/>
    </row>
    <row r="16" spans="1:10" ht="19.5" customHeight="1">
      <c r="A16" s="12"/>
      <c r="B16" s="18" t="s">
        <v>174</v>
      </c>
      <c r="C16" s="18"/>
      <c r="D16" s="17"/>
      <c r="E16" s="17"/>
      <c r="F16" s="19">
        <v>89</v>
      </c>
      <c r="G16" s="19"/>
      <c r="H16" s="12"/>
      <c r="I16" s="12"/>
      <c r="J16" s="12"/>
    </row>
    <row r="17" spans="1:10" ht="19.5" customHeight="1">
      <c r="A17" s="12"/>
      <c r="B17" s="18" t="s">
        <v>130</v>
      </c>
      <c r="C17" s="18"/>
      <c r="D17" s="17"/>
      <c r="E17" s="17"/>
      <c r="F17" s="19">
        <v>435</v>
      </c>
      <c r="G17" s="19"/>
      <c r="H17" s="12"/>
      <c r="I17" s="12"/>
      <c r="J17" s="12"/>
    </row>
    <row r="18" spans="1:10" ht="19.5" customHeight="1">
      <c r="A18" s="12"/>
      <c r="B18" s="18" t="s">
        <v>96</v>
      </c>
      <c r="C18" s="18"/>
      <c r="D18" s="17"/>
      <c r="E18" s="17"/>
      <c r="F18" s="19">
        <v>780</v>
      </c>
      <c r="G18" s="19"/>
      <c r="H18" s="12"/>
      <c r="I18" s="12"/>
      <c r="J18" s="12"/>
    </row>
    <row r="19" spans="1:10" ht="19.5" customHeight="1">
      <c r="A19" s="12"/>
      <c r="B19" s="18" t="s">
        <v>97</v>
      </c>
      <c r="C19" s="18"/>
      <c r="D19" s="17"/>
      <c r="E19" s="17"/>
      <c r="F19" s="19">
        <v>435</v>
      </c>
      <c r="G19" s="19"/>
      <c r="H19" s="12"/>
      <c r="I19" s="12"/>
      <c r="J19" s="12"/>
    </row>
    <row r="20" spans="1:10" ht="19.5" customHeight="1">
      <c r="A20" s="12"/>
      <c r="B20" s="18" t="s">
        <v>95</v>
      </c>
      <c r="C20" s="18"/>
      <c r="D20" s="17"/>
      <c r="E20" s="17"/>
      <c r="F20" s="19">
        <v>202</v>
      </c>
      <c r="G20" s="19"/>
      <c r="H20" s="12"/>
      <c r="I20" s="12"/>
      <c r="J20" s="12"/>
    </row>
    <row r="21" spans="1:10" ht="19.5" customHeight="1">
      <c r="A21" s="12"/>
      <c r="B21" s="18" t="s">
        <v>370</v>
      </c>
      <c r="C21" s="18"/>
      <c r="D21" s="17"/>
      <c r="E21" s="17"/>
      <c r="F21" s="19">
        <v>156</v>
      </c>
      <c r="G21" s="19"/>
      <c r="H21" s="12"/>
      <c r="I21" s="12"/>
      <c r="J21" s="12"/>
    </row>
    <row r="22" spans="1:10" ht="19.5" customHeight="1">
      <c r="A22" s="12"/>
      <c r="B22" s="18" t="s">
        <v>371</v>
      </c>
      <c r="C22" s="18"/>
      <c r="D22" s="17"/>
      <c r="E22" s="17"/>
      <c r="F22" s="19">
        <v>234</v>
      </c>
      <c r="G22" s="19"/>
      <c r="H22" s="12"/>
      <c r="I22" s="12"/>
      <c r="J22" s="12"/>
    </row>
    <row r="23" spans="1:10" ht="19.5" customHeight="1">
      <c r="A23" s="12"/>
      <c r="B23" s="18" t="s">
        <v>372</v>
      </c>
      <c r="C23" s="18"/>
      <c r="D23" s="17"/>
      <c r="E23" s="17"/>
      <c r="F23" s="19">
        <v>390</v>
      </c>
      <c r="G23" s="19"/>
      <c r="H23" s="12"/>
      <c r="I23" s="12"/>
      <c r="J23" s="12"/>
    </row>
    <row r="24" spans="1:10" ht="19.5" customHeight="1">
      <c r="A24" s="12"/>
      <c r="B24" s="18" t="s">
        <v>373</v>
      </c>
      <c r="C24" s="18"/>
      <c r="D24" s="17"/>
      <c r="E24" s="17"/>
      <c r="F24" s="19">
        <v>156</v>
      </c>
      <c r="G24" s="19"/>
      <c r="H24" s="12"/>
      <c r="I24" s="12"/>
      <c r="J24" s="12"/>
    </row>
    <row r="25" spans="1:10" ht="19.5" customHeight="1">
      <c r="A25" s="12"/>
      <c r="B25" s="18" t="s">
        <v>374</v>
      </c>
      <c r="C25" s="18"/>
      <c r="D25" s="17"/>
      <c r="E25" s="17"/>
      <c r="F25" s="19">
        <v>234</v>
      </c>
      <c r="G25" s="19"/>
      <c r="H25" s="12"/>
      <c r="I25" s="12"/>
      <c r="J25" s="12"/>
    </row>
    <row r="26" spans="1:10" ht="19.5" customHeight="1">
      <c r="A26" s="12"/>
      <c r="B26" s="18" t="s">
        <v>375</v>
      </c>
      <c r="C26" s="18"/>
      <c r="D26" s="17"/>
      <c r="E26" s="17"/>
      <c r="F26" s="19">
        <v>390</v>
      </c>
      <c r="G26" s="19"/>
      <c r="H26" s="12"/>
      <c r="I26" s="12"/>
      <c r="J26" s="12"/>
    </row>
    <row r="27" spans="1:10" ht="19.5" customHeight="1">
      <c r="A27" s="12"/>
      <c r="B27" s="18" t="s">
        <v>378</v>
      </c>
      <c r="C27" s="18"/>
      <c r="D27" s="17"/>
      <c r="E27" s="17"/>
      <c r="F27" s="19">
        <v>0.2</v>
      </c>
      <c r="G27" s="19"/>
      <c r="H27" s="12"/>
      <c r="I27" s="12"/>
      <c r="J27" s="12"/>
    </row>
    <row r="28" spans="1:10" ht="19.5" customHeight="1">
      <c r="A28" s="12"/>
      <c r="B28" s="18" t="s">
        <v>379</v>
      </c>
      <c r="C28" s="18"/>
      <c r="D28" s="17"/>
      <c r="E28" s="17"/>
      <c r="F28" s="19">
        <v>0.3</v>
      </c>
      <c r="G28" s="19"/>
      <c r="H28" s="12"/>
      <c r="I28" s="12"/>
      <c r="J28" s="12"/>
    </row>
    <row r="29" spans="1:10" ht="19.5" customHeight="1">
      <c r="A29" s="12"/>
      <c r="B29" s="18" t="s">
        <v>380</v>
      </c>
      <c r="C29" s="18"/>
      <c r="D29" s="17"/>
      <c r="E29" s="17"/>
      <c r="F29" s="19">
        <v>0.5</v>
      </c>
      <c r="G29" s="19"/>
      <c r="H29" s="12"/>
      <c r="I29" s="12"/>
      <c r="J29" s="12"/>
    </row>
    <row r="30" spans="1:10" ht="19.5" customHeight="1">
      <c r="A30" s="12"/>
      <c r="B30" s="18" t="s">
        <v>381</v>
      </c>
      <c r="C30" s="18"/>
      <c r="D30" s="17"/>
      <c r="E30" s="17"/>
      <c r="F30" s="19">
        <v>0.2</v>
      </c>
      <c r="G30" s="19"/>
      <c r="H30" s="12"/>
      <c r="I30" s="12"/>
      <c r="J30" s="12"/>
    </row>
    <row r="31" spans="1:10" ht="19.5" customHeight="1">
      <c r="A31" s="12"/>
      <c r="B31" s="18" t="s">
        <v>382</v>
      </c>
      <c r="C31" s="18"/>
      <c r="D31" s="17"/>
      <c r="E31" s="17"/>
      <c r="F31" s="19">
        <v>0.3</v>
      </c>
      <c r="G31" s="19"/>
      <c r="H31" s="12"/>
      <c r="I31" s="12"/>
      <c r="J31" s="12"/>
    </row>
    <row r="32" spans="1:10" ht="19.5" customHeight="1">
      <c r="A32" s="12"/>
      <c r="B32" s="18" t="s">
        <v>383</v>
      </c>
      <c r="C32" s="18"/>
      <c r="D32" s="17"/>
      <c r="E32" s="17"/>
      <c r="F32" s="19">
        <v>0.5</v>
      </c>
      <c r="G32" s="19"/>
      <c r="H32" s="12"/>
      <c r="I32" s="12"/>
      <c r="J32" s="12"/>
    </row>
    <row r="33" spans="1:10" ht="19.5" customHeight="1">
      <c r="A33" s="12"/>
      <c r="B33" s="18" t="s">
        <v>206</v>
      </c>
      <c r="C33" s="18"/>
      <c r="D33" s="17"/>
      <c r="E33" s="109"/>
      <c r="F33" s="19">
        <v>4.03</v>
      </c>
      <c r="G33" s="19"/>
      <c r="H33" s="12"/>
      <c r="I33" s="12"/>
      <c r="J33" s="12"/>
    </row>
    <row r="34" spans="1:10" ht="19.5" customHeight="1">
      <c r="A34" s="12"/>
      <c r="B34" s="18" t="s">
        <v>207</v>
      </c>
      <c r="C34" s="18"/>
      <c r="D34" s="17"/>
      <c r="E34" s="17"/>
      <c r="F34" s="19">
        <v>4.03</v>
      </c>
      <c r="G34" s="19"/>
      <c r="H34" s="12"/>
      <c r="I34" s="12"/>
      <c r="J34" s="12"/>
    </row>
    <row r="35" spans="1:10" ht="19.5" customHeight="1">
      <c r="A35" s="12"/>
      <c r="B35" s="18" t="s">
        <v>208</v>
      </c>
      <c r="C35" s="18"/>
      <c r="D35" s="17"/>
      <c r="E35" s="110"/>
      <c r="F35" s="19">
        <v>4.13</v>
      </c>
      <c r="G35" s="19"/>
      <c r="H35" s="12"/>
      <c r="I35" s="12"/>
      <c r="J35" s="12"/>
    </row>
    <row r="36" spans="1:10" ht="19.5" customHeight="1">
      <c r="A36" s="12"/>
      <c r="B36" s="18" t="s">
        <v>209</v>
      </c>
      <c r="C36" s="18"/>
      <c r="D36" s="17"/>
      <c r="E36" s="17"/>
      <c r="F36" s="19">
        <v>4.13</v>
      </c>
      <c r="G36" s="19"/>
      <c r="H36" s="12"/>
      <c r="I36" s="12"/>
      <c r="J36" s="12"/>
    </row>
    <row r="37" spans="1:10" ht="19.5" customHeight="1">
      <c r="A37" s="12"/>
      <c r="B37" s="18" t="s">
        <v>86</v>
      </c>
      <c r="C37" s="18"/>
      <c r="D37" s="17"/>
      <c r="E37" s="34"/>
      <c r="F37" s="19">
        <v>4.03</v>
      </c>
      <c r="G37" s="19"/>
      <c r="H37" s="12"/>
      <c r="I37" s="12"/>
      <c r="J37" s="12"/>
    </row>
    <row r="38" spans="1:10" ht="19.5" customHeight="1">
      <c r="A38" s="12"/>
      <c r="B38" s="18" t="s">
        <v>45</v>
      </c>
      <c r="C38" s="18"/>
      <c r="D38" s="17"/>
      <c r="E38" s="17"/>
      <c r="F38" s="19">
        <v>1</v>
      </c>
      <c r="G38" s="19"/>
      <c r="H38" s="12"/>
      <c r="I38" s="12"/>
      <c r="J38" s="12"/>
    </row>
    <row r="39" spans="1:10" ht="19.5" customHeight="1">
      <c r="A39" s="12"/>
      <c r="B39" s="205" t="s">
        <v>178</v>
      </c>
      <c r="C39" s="236" t="s">
        <v>384</v>
      </c>
      <c r="D39" s="39"/>
      <c r="E39" s="113"/>
      <c r="F39" s="19">
        <v>2</v>
      </c>
      <c r="G39" s="19"/>
      <c r="H39" s="12"/>
      <c r="I39" s="12"/>
      <c r="J39" s="12"/>
    </row>
    <row r="40" spans="1:10" ht="19.5" customHeight="1">
      <c r="A40" s="12"/>
      <c r="B40" s="205" t="s">
        <v>178</v>
      </c>
      <c r="C40" s="236" t="s">
        <v>368</v>
      </c>
      <c r="D40" s="17"/>
      <c r="E40" s="34"/>
      <c r="F40" s="19">
        <v>7.5</v>
      </c>
      <c r="G40" s="19"/>
      <c r="H40" s="12"/>
      <c r="I40" s="12"/>
      <c r="J40" s="12"/>
    </row>
    <row r="41" spans="1:10" ht="19.5" customHeight="1">
      <c r="A41" s="12"/>
      <c r="B41" s="205" t="s">
        <v>178</v>
      </c>
      <c r="C41" s="205" t="s">
        <v>105</v>
      </c>
      <c r="D41" s="39"/>
      <c r="E41" s="113">
        <v>1061</v>
      </c>
      <c r="F41" s="19">
        <v>4.03</v>
      </c>
      <c r="G41" s="19"/>
      <c r="H41" s="12"/>
      <c r="I41" s="12"/>
      <c r="J41" s="12"/>
    </row>
    <row r="42" spans="1:10" ht="19.5" customHeight="1">
      <c r="A42" s="12"/>
      <c r="B42" s="205" t="s">
        <v>178</v>
      </c>
      <c r="C42" s="236" t="s">
        <v>369</v>
      </c>
      <c r="D42" s="17"/>
      <c r="E42" s="34"/>
      <c r="F42" s="19">
        <v>2.95</v>
      </c>
      <c r="G42" s="19"/>
      <c r="H42" s="12"/>
      <c r="I42" s="12"/>
      <c r="J42" s="12"/>
    </row>
    <row r="43" spans="1:10" ht="19.5" customHeight="1">
      <c r="A43" s="12"/>
      <c r="B43" s="205" t="s">
        <v>178</v>
      </c>
      <c r="C43" s="236" t="s">
        <v>366</v>
      </c>
      <c r="D43" s="17"/>
      <c r="E43" s="34"/>
      <c r="F43" s="19">
        <v>7.5</v>
      </c>
      <c r="G43" s="19"/>
      <c r="H43" s="12"/>
      <c r="I43" s="12"/>
      <c r="J43" s="12"/>
    </row>
    <row r="44" spans="1:10" ht="19.5" customHeight="1">
      <c r="A44" s="12"/>
      <c r="B44" s="18" t="s">
        <v>177</v>
      </c>
      <c r="C44" s="18" t="s">
        <v>367</v>
      </c>
      <c r="D44" s="206"/>
      <c r="E44" s="206"/>
      <c r="F44" s="19">
        <v>1</v>
      </c>
      <c r="G44" s="127"/>
      <c r="H44" s="12"/>
      <c r="I44" s="12"/>
      <c r="J44" s="12"/>
    </row>
    <row r="45" spans="1:10" ht="19.5" customHeight="1">
      <c r="A45" s="12"/>
      <c r="B45" s="18" t="s">
        <v>177</v>
      </c>
      <c r="C45" s="18" t="s">
        <v>90</v>
      </c>
      <c r="D45" s="17"/>
      <c r="E45" s="17"/>
      <c r="F45" s="19">
        <v>1</v>
      </c>
      <c r="G45" s="19"/>
      <c r="H45" s="12"/>
      <c r="I45" s="12"/>
      <c r="J45" s="12"/>
    </row>
    <row r="46" spans="1:10" ht="19.5" customHeight="1">
      <c r="A46" s="12"/>
      <c r="B46" s="18"/>
      <c r="C46" s="205"/>
      <c r="D46" s="39"/>
      <c r="E46" s="113"/>
      <c r="F46" s="19"/>
      <c r="G46" s="19"/>
      <c r="H46" s="12"/>
      <c r="I46" s="12"/>
      <c r="J46" s="12"/>
    </row>
    <row r="47" spans="1:10" ht="19.5" customHeight="1">
      <c r="A47" s="12"/>
      <c r="B47" s="18"/>
      <c r="C47" s="205"/>
      <c r="D47" s="39"/>
      <c r="E47" s="113">
        <v>1067</v>
      </c>
      <c r="F47" s="19"/>
      <c r="G47" s="19"/>
      <c r="H47" s="12"/>
      <c r="I47" s="12"/>
      <c r="J47" s="12"/>
    </row>
    <row r="48" spans="1:10" ht="19.5" customHeight="1">
      <c r="A48" s="12"/>
      <c r="B48" s="18"/>
      <c r="C48" s="18"/>
      <c r="D48" s="39"/>
      <c r="E48" s="113">
        <v>1065</v>
      </c>
      <c r="F48" s="19"/>
      <c r="G48" s="19"/>
      <c r="H48" s="12"/>
      <c r="I48" s="12"/>
      <c r="J48" s="12"/>
    </row>
    <row r="49" spans="1:10" ht="19.5" customHeight="1">
      <c r="A49" s="12"/>
      <c r="B49" s="18"/>
      <c r="C49" s="18"/>
      <c r="D49" s="39"/>
      <c r="E49" s="113">
        <v>1062</v>
      </c>
      <c r="F49" s="19"/>
      <c r="G49" s="19"/>
      <c r="H49" s="12"/>
      <c r="I49" s="12"/>
      <c r="J49" s="12"/>
    </row>
    <row r="50" spans="1:10" ht="19.5" customHeight="1">
      <c r="A50" s="12"/>
      <c r="B50" s="18"/>
      <c r="C50" s="18"/>
      <c r="D50" s="39"/>
      <c r="E50" s="113">
        <v>1066</v>
      </c>
      <c r="F50" s="19"/>
      <c r="G50" s="19"/>
      <c r="H50" s="12"/>
      <c r="I50" s="12"/>
      <c r="J50" s="12"/>
    </row>
    <row r="51" spans="1:10" ht="19.5" customHeight="1">
      <c r="A51" s="12"/>
      <c r="B51" s="18"/>
      <c r="C51" s="18"/>
      <c r="D51" s="17"/>
      <c r="E51" s="34"/>
      <c r="F51" s="19"/>
      <c r="G51" s="19"/>
      <c r="H51" s="12"/>
      <c r="I51" s="12"/>
      <c r="J51" s="12"/>
    </row>
    <row r="52" spans="1:10" ht="19.5" customHeight="1">
      <c r="A52" s="12"/>
      <c r="B52" s="12"/>
      <c r="C52" s="12"/>
      <c r="D52" s="12"/>
      <c r="E52" s="12"/>
      <c r="F52" s="12"/>
      <c r="G52" s="12"/>
      <c r="H52" s="12"/>
      <c r="I52" s="12"/>
      <c r="J52" s="12"/>
    </row>
    <row r="53" spans="1:9" ht="19.5" customHeight="1">
      <c r="A53" s="12">
        <v>1</v>
      </c>
      <c r="D53" t="s">
        <v>212</v>
      </c>
      <c r="E53" s="12"/>
      <c r="F53" s="12"/>
      <c r="G53" s="12"/>
      <c r="H53" s="12"/>
      <c r="I53" s="12"/>
    </row>
    <row r="54" spans="1:9" ht="19.5" customHeight="1">
      <c r="A54" s="12">
        <v>117</v>
      </c>
      <c r="B54" t="s">
        <v>301</v>
      </c>
      <c r="E54" s="12"/>
      <c r="F54" s="12"/>
      <c r="G54" s="12"/>
      <c r="H54" s="12"/>
      <c r="I54" s="12"/>
    </row>
    <row r="55" spans="1:9" ht="19.5" customHeight="1">
      <c r="A55" s="12">
        <v>118</v>
      </c>
      <c r="B55" t="s">
        <v>46</v>
      </c>
      <c r="C55" s="227"/>
      <c r="D55" s="172">
        <v>360</v>
      </c>
      <c r="E55" s="12"/>
      <c r="F55" s="12"/>
      <c r="G55" s="12"/>
      <c r="H55" s="12"/>
      <c r="I55" s="12"/>
    </row>
    <row r="56" spans="1:9" ht="19.5" customHeight="1">
      <c r="A56" s="12">
        <v>119</v>
      </c>
      <c r="B56" t="s">
        <v>302</v>
      </c>
      <c r="C56" s="227"/>
      <c r="D56" s="172">
        <v>920</v>
      </c>
      <c r="E56" s="12"/>
      <c r="F56" s="12"/>
      <c r="G56" s="12"/>
      <c r="H56" s="12"/>
      <c r="I56" s="12"/>
    </row>
    <row r="57" spans="1:9" ht="19.5" customHeight="1">
      <c r="A57" s="12">
        <v>120</v>
      </c>
      <c r="B57" t="s">
        <v>388</v>
      </c>
      <c r="C57" s="227"/>
      <c r="D57" s="172">
        <v>490</v>
      </c>
      <c r="E57" s="12"/>
      <c r="F57" s="12"/>
      <c r="G57" s="12"/>
      <c r="H57" s="12"/>
      <c r="I57" s="12"/>
    </row>
    <row r="58" spans="1:9" ht="19.5" customHeight="1">
      <c r="A58" s="12">
        <v>121</v>
      </c>
      <c r="B58" t="s">
        <v>303</v>
      </c>
      <c r="C58" s="227"/>
      <c r="D58" s="172">
        <v>520</v>
      </c>
      <c r="E58" s="12"/>
      <c r="F58" s="12"/>
      <c r="G58" s="12"/>
      <c r="H58" s="12"/>
      <c r="I58" s="12"/>
    </row>
    <row r="59" spans="1:9" ht="19.5" customHeight="1">
      <c r="A59" s="12">
        <v>122</v>
      </c>
      <c r="B59" t="s">
        <v>47</v>
      </c>
      <c r="C59" s="227"/>
      <c r="D59" s="172">
        <v>1220</v>
      </c>
      <c r="E59" s="12"/>
      <c r="F59" s="12"/>
      <c r="G59" s="12"/>
      <c r="H59" s="12"/>
      <c r="I59" s="12"/>
    </row>
    <row r="60" spans="1:9" ht="19.5" customHeight="1">
      <c r="A60" s="12">
        <v>123</v>
      </c>
      <c r="B60" t="s">
        <v>304</v>
      </c>
      <c r="C60" s="227"/>
      <c r="D60" s="172">
        <v>1220</v>
      </c>
      <c r="E60" s="12"/>
      <c r="F60" s="12"/>
      <c r="G60" s="12"/>
      <c r="H60" s="12"/>
      <c r="I60" s="12"/>
    </row>
    <row r="61" spans="1:9" ht="19.5" customHeight="1">
      <c r="A61" s="12">
        <v>124</v>
      </c>
      <c r="B61" t="s">
        <v>305</v>
      </c>
      <c r="C61" s="227"/>
      <c r="D61" s="172">
        <v>670</v>
      </c>
      <c r="E61" s="12"/>
      <c r="F61" s="12"/>
      <c r="G61" s="12"/>
      <c r="H61" s="12"/>
      <c r="I61" s="12"/>
    </row>
    <row r="62" spans="1:9" ht="19.5" customHeight="1">
      <c r="A62" s="12">
        <v>125</v>
      </c>
      <c r="B62" t="s">
        <v>306</v>
      </c>
      <c r="C62" s="227"/>
      <c r="D62" s="172">
        <v>970</v>
      </c>
      <c r="E62" s="12"/>
      <c r="F62" s="12"/>
      <c r="G62" s="12"/>
      <c r="H62" s="12"/>
      <c r="I62" s="12"/>
    </row>
    <row r="63" spans="1:9" ht="19.5" customHeight="1">
      <c r="A63" s="12">
        <v>126</v>
      </c>
      <c r="B63" t="s">
        <v>307</v>
      </c>
      <c r="C63" s="227"/>
      <c r="D63" s="172">
        <v>770</v>
      </c>
      <c r="E63" s="12"/>
      <c r="F63" s="12"/>
      <c r="G63" s="12"/>
      <c r="H63" s="12"/>
      <c r="I63" s="12"/>
    </row>
    <row r="64" spans="1:9" ht="19.5" customHeight="1">
      <c r="A64" s="12">
        <v>127</v>
      </c>
      <c r="B64" t="s">
        <v>308</v>
      </c>
      <c r="C64" s="227"/>
      <c r="D64" s="172">
        <v>940</v>
      </c>
      <c r="E64" s="12"/>
      <c r="F64" s="12"/>
      <c r="G64" s="12"/>
      <c r="H64" s="12"/>
      <c r="I64" s="12"/>
    </row>
    <row r="65" spans="1:9" ht="19.5" customHeight="1">
      <c r="A65" s="12">
        <v>128</v>
      </c>
      <c r="B65" t="s">
        <v>309</v>
      </c>
      <c r="C65" s="227"/>
      <c r="D65" s="172">
        <v>780</v>
      </c>
      <c r="E65" s="12"/>
      <c r="F65" s="12"/>
      <c r="G65" s="12"/>
      <c r="H65" s="12"/>
      <c r="I65" s="12"/>
    </row>
    <row r="66" spans="1:9" ht="19.5" customHeight="1">
      <c r="A66" s="12">
        <v>129</v>
      </c>
      <c r="B66" s="57" t="s">
        <v>310</v>
      </c>
      <c r="C66" s="227"/>
      <c r="D66" s="172">
        <v>380</v>
      </c>
      <c r="E66" s="12"/>
      <c r="F66" s="12"/>
      <c r="G66" s="12"/>
      <c r="H66" s="12"/>
      <c r="I66" s="12"/>
    </row>
    <row r="67" spans="1:9" ht="19.5" customHeight="1">
      <c r="A67" s="12">
        <v>130</v>
      </c>
      <c r="B67" t="s">
        <v>311</v>
      </c>
      <c r="C67" s="227"/>
      <c r="D67" s="172">
        <v>910</v>
      </c>
      <c r="E67" s="12"/>
      <c r="F67" s="12"/>
      <c r="G67" s="12"/>
      <c r="H67" s="12"/>
      <c r="I67" s="12"/>
    </row>
    <row r="68" spans="1:9" ht="19.5" customHeight="1">
      <c r="A68" s="12">
        <v>131</v>
      </c>
      <c r="B68" t="s">
        <v>48</v>
      </c>
      <c r="C68" s="227"/>
      <c r="D68" s="172">
        <v>1150</v>
      </c>
      <c r="E68" s="12"/>
      <c r="F68" s="12"/>
      <c r="G68" s="12"/>
      <c r="H68" s="12"/>
      <c r="I68" s="12"/>
    </row>
    <row r="69" spans="1:9" ht="19.5" customHeight="1">
      <c r="A69" s="12"/>
      <c r="B69" t="s">
        <v>312</v>
      </c>
      <c r="C69" s="227"/>
      <c r="D69" s="172">
        <v>790</v>
      </c>
      <c r="E69" s="12"/>
      <c r="F69" s="12"/>
      <c r="G69" s="12"/>
      <c r="H69" s="12"/>
      <c r="I69" s="12"/>
    </row>
    <row r="70" spans="1:9" ht="19.5" customHeight="1">
      <c r="A70" s="12"/>
      <c r="B70" t="s">
        <v>199</v>
      </c>
      <c r="C70" s="227"/>
      <c r="D70" s="172">
        <v>370</v>
      </c>
      <c r="E70" s="12"/>
      <c r="F70" s="12"/>
      <c r="G70" s="12"/>
      <c r="H70" s="12"/>
      <c r="I70" s="12"/>
    </row>
    <row r="71" spans="1:9" ht="19.5" customHeight="1">
      <c r="A71" s="12">
        <v>132</v>
      </c>
      <c r="B71" t="s">
        <v>313</v>
      </c>
      <c r="C71" s="227"/>
      <c r="D71" s="172">
        <v>610</v>
      </c>
      <c r="E71" s="12"/>
      <c r="F71" s="12"/>
      <c r="G71" s="12"/>
      <c r="H71" s="12"/>
      <c r="I71" s="12"/>
    </row>
    <row r="72" spans="1:9" ht="19.5" customHeight="1">
      <c r="A72" s="12"/>
      <c r="B72" t="s">
        <v>284</v>
      </c>
      <c r="C72" s="227"/>
      <c r="D72" s="172">
        <v>750</v>
      </c>
      <c r="E72" s="12"/>
      <c r="F72" s="12"/>
      <c r="G72" s="12"/>
      <c r="H72" s="12"/>
      <c r="I72" s="12"/>
    </row>
    <row r="73" spans="1:9" ht="19.5" customHeight="1">
      <c r="A73" s="12">
        <v>133</v>
      </c>
      <c r="B73" t="s">
        <v>314</v>
      </c>
      <c r="C73" s="227"/>
      <c r="D73" s="172">
        <v>690</v>
      </c>
      <c r="E73" s="12"/>
      <c r="F73" s="12"/>
      <c r="G73" s="12"/>
      <c r="H73" s="12"/>
      <c r="I73" s="12"/>
    </row>
    <row r="74" spans="1:9" ht="19.5" customHeight="1">
      <c r="A74" s="12">
        <v>134</v>
      </c>
      <c r="B74" t="s">
        <v>315</v>
      </c>
      <c r="C74" s="227"/>
      <c r="D74" s="256">
        <v>1240</v>
      </c>
      <c r="E74" s="12"/>
      <c r="F74" s="12"/>
      <c r="G74" s="12"/>
      <c r="H74" s="12"/>
      <c r="I74" s="12"/>
    </row>
    <row r="75" spans="1:9" ht="19.5" customHeight="1">
      <c r="A75" s="12">
        <v>135</v>
      </c>
      <c r="B75" t="s">
        <v>316</v>
      </c>
      <c r="C75" s="227"/>
      <c r="D75" s="172">
        <v>530</v>
      </c>
      <c r="E75" s="12"/>
      <c r="F75" s="12"/>
      <c r="G75" s="12"/>
      <c r="H75" s="12"/>
      <c r="I75" s="12"/>
    </row>
    <row r="76" spans="1:9" ht="19.5" customHeight="1">
      <c r="A76" s="12">
        <v>136</v>
      </c>
      <c r="B76" t="s">
        <v>317</v>
      </c>
      <c r="C76" s="227"/>
      <c r="D76" s="172">
        <v>960</v>
      </c>
      <c r="E76" s="12"/>
      <c r="F76" s="12"/>
      <c r="G76" s="12"/>
      <c r="H76" s="12"/>
      <c r="I76" s="12"/>
    </row>
    <row r="77" spans="1:9" ht="19.5" customHeight="1">
      <c r="A77" s="12">
        <v>137</v>
      </c>
      <c r="B77" t="s">
        <v>318</v>
      </c>
      <c r="C77" s="227"/>
      <c r="D77" s="172">
        <v>460</v>
      </c>
      <c r="E77" s="12"/>
      <c r="F77" s="12"/>
      <c r="G77" s="12"/>
      <c r="H77" s="12"/>
      <c r="I77" s="12"/>
    </row>
    <row r="78" spans="1:9" ht="19.5" customHeight="1">
      <c r="A78" s="12">
        <v>138</v>
      </c>
      <c r="B78" t="s">
        <v>319</v>
      </c>
      <c r="C78" s="227"/>
      <c r="D78" s="172">
        <v>700</v>
      </c>
      <c r="E78" s="12"/>
      <c r="F78" s="12"/>
      <c r="G78" s="12"/>
      <c r="H78" s="12"/>
      <c r="I78" s="12"/>
    </row>
    <row r="79" spans="1:9" ht="19.5" customHeight="1">
      <c r="A79" s="12">
        <v>139</v>
      </c>
      <c r="B79" t="s">
        <v>320</v>
      </c>
      <c r="C79" s="227"/>
      <c r="D79" s="172">
        <v>370</v>
      </c>
      <c r="E79" s="12"/>
      <c r="F79" s="12"/>
      <c r="G79" s="12"/>
      <c r="H79" s="12"/>
      <c r="I79" s="12"/>
    </row>
    <row r="80" spans="1:9" ht="19.5" customHeight="1">
      <c r="A80" s="12">
        <v>140</v>
      </c>
      <c r="B80" t="s">
        <v>321</v>
      </c>
      <c r="C80" s="227"/>
      <c r="D80" s="256">
        <v>1080</v>
      </c>
      <c r="E80" s="12"/>
      <c r="F80" s="12"/>
      <c r="G80" s="12"/>
      <c r="H80" s="12"/>
      <c r="I80" s="12"/>
    </row>
    <row r="81" spans="1:9" ht="19.5" customHeight="1">
      <c r="A81" s="12">
        <v>141</v>
      </c>
      <c r="B81" t="s">
        <v>98</v>
      </c>
      <c r="C81" s="227"/>
      <c r="D81" s="172">
        <v>590</v>
      </c>
      <c r="E81" s="12"/>
      <c r="F81" s="12"/>
      <c r="G81" s="12"/>
      <c r="H81" s="12"/>
      <c r="I81" s="12"/>
    </row>
    <row r="82" spans="1:9" ht="19.5" customHeight="1">
      <c r="A82" s="12">
        <v>142</v>
      </c>
      <c r="B82" t="s">
        <v>322</v>
      </c>
      <c r="C82" s="227"/>
      <c r="D82" s="172">
        <v>790</v>
      </c>
      <c r="E82" s="12"/>
      <c r="F82" s="12"/>
      <c r="G82" s="12"/>
      <c r="H82" s="12"/>
      <c r="I82" s="12"/>
    </row>
    <row r="83" spans="1:9" ht="19.5" customHeight="1">
      <c r="A83" s="12">
        <v>143</v>
      </c>
      <c r="B83" t="s">
        <v>323</v>
      </c>
      <c r="C83" s="227"/>
      <c r="D83" s="172">
        <v>590</v>
      </c>
      <c r="E83" s="12"/>
      <c r="F83" s="12"/>
      <c r="G83" s="12"/>
      <c r="H83" s="12"/>
      <c r="I83" s="12"/>
    </row>
    <row r="84" spans="1:9" ht="19.5" customHeight="1">
      <c r="A84" s="12">
        <v>144</v>
      </c>
      <c r="B84" t="s">
        <v>324</v>
      </c>
      <c r="C84" s="227"/>
      <c r="D84" s="172">
        <v>630</v>
      </c>
      <c r="E84" s="12"/>
      <c r="F84" s="12"/>
      <c r="G84" s="12"/>
      <c r="H84" s="12"/>
      <c r="I84" s="12"/>
    </row>
    <row r="85" spans="1:9" ht="19.5" customHeight="1">
      <c r="A85" s="12">
        <v>145</v>
      </c>
      <c r="B85" t="s">
        <v>325</v>
      </c>
      <c r="C85" s="227"/>
      <c r="D85" s="172">
        <v>470</v>
      </c>
      <c r="E85" s="12"/>
      <c r="F85" s="12"/>
      <c r="G85" s="12"/>
      <c r="H85" s="12"/>
      <c r="I85" s="12"/>
    </row>
    <row r="86" spans="1:9" ht="19.5" customHeight="1">
      <c r="A86" s="12">
        <v>146</v>
      </c>
      <c r="B86" t="s">
        <v>326</v>
      </c>
      <c r="C86" s="227"/>
      <c r="D86" s="172">
        <v>450</v>
      </c>
      <c r="E86" s="12"/>
      <c r="F86" s="12"/>
      <c r="G86" s="12"/>
      <c r="H86" s="12"/>
      <c r="I86" s="12"/>
    </row>
    <row r="87" spans="1:9" ht="19.5" customHeight="1">
      <c r="A87" s="12">
        <v>147</v>
      </c>
      <c r="B87" t="s">
        <v>327</v>
      </c>
      <c r="C87" s="227"/>
      <c r="D87" s="256">
        <v>630</v>
      </c>
      <c r="E87" s="12"/>
      <c r="F87" s="12"/>
      <c r="G87" s="12"/>
      <c r="H87" s="12"/>
      <c r="I87" s="12"/>
    </row>
    <row r="88" spans="1:9" ht="19.5" customHeight="1">
      <c r="A88" s="12">
        <v>148</v>
      </c>
      <c r="B88" s="57" t="s">
        <v>344</v>
      </c>
      <c r="C88" s="227"/>
      <c r="D88" s="256">
        <v>530</v>
      </c>
      <c r="E88" s="12"/>
      <c r="F88" s="12"/>
      <c r="G88" s="12"/>
      <c r="H88" s="12"/>
      <c r="I88" s="12"/>
    </row>
    <row r="89" spans="1:9" ht="19.5" customHeight="1">
      <c r="A89" s="12">
        <v>149</v>
      </c>
      <c r="B89" t="s">
        <v>99</v>
      </c>
      <c r="C89" s="227"/>
      <c r="D89" s="172">
        <v>540</v>
      </c>
      <c r="E89" s="12"/>
      <c r="F89" s="12"/>
      <c r="G89" s="12"/>
      <c r="H89" s="12"/>
      <c r="I89" s="12"/>
    </row>
    <row r="90" spans="1:9" ht="19.5" customHeight="1">
      <c r="A90" s="12">
        <v>151</v>
      </c>
      <c r="B90" t="s">
        <v>328</v>
      </c>
      <c r="C90" s="227"/>
      <c r="D90" s="172">
        <v>660</v>
      </c>
      <c r="E90" s="12"/>
      <c r="F90" s="12"/>
      <c r="G90" s="12"/>
      <c r="H90" s="12"/>
      <c r="I90" s="12"/>
    </row>
    <row r="91" spans="1:9" ht="19.5" customHeight="1">
      <c r="A91" s="12">
        <v>152</v>
      </c>
      <c r="B91" t="s">
        <v>329</v>
      </c>
      <c r="C91" s="227"/>
      <c r="D91" s="172">
        <v>690</v>
      </c>
      <c r="E91" s="12"/>
      <c r="F91" s="12"/>
      <c r="G91" s="12"/>
      <c r="H91" s="12"/>
      <c r="I91" s="12"/>
    </row>
    <row r="92" spans="1:9" ht="19.5" customHeight="1">
      <c r="A92" s="12">
        <v>153</v>
      </c>
      <c r="B92" t="s">
        <v>330</v>
      </c>
      <c r="C92" s="227"/>
      <c r="D92" s="172">
        <v>740</v>
      </c>
      <c r="E92" s="12"/>
      <c r="F92" s="12"/>
      <c r="G92" s="12"/>
      <c r="H92" s="12"/>
      <c r="I92" s="12"/>
    </row>
    <row r="93" spans="1:9" ht="19.5" customHeight="1">
      <c r="A93" s="12">
        <v>154</v>
      </c>
      <c r="B93" t="s">
        <v>331</v>
      </c>
      <c r="C93" s="227"/>
      <c r="D93" s="172">
        <v>760</v>
      </c>
      <c r="E93" s="12"/>
      <c r="F93" s="12"/>
      <c r="G93" s="12"/>
      <c r="H93" s="12"/>
      <c r="I93" s="12"/>
    </row>
    <row r="94" spans="1:9" ht="19.5" customHeight="1">
      <c r="A94" s="12">
        <v>155</v>
      </c>
      <c r="B94" t="s">
        <v>332</v>
      </c>
      <c r="C94" s="227"/>
      <c r="D94" s="172">
        <v>900</v>
      </c>
      <c r="E94" s="12"/>
      <c r="F94" s="12"/>
      <c r="G94" s="12"/>
      <c r="H94" s="12"/>
      <c r="I94" s="12"/>
    </row>
    <row r="95" spans="1:9" ht="19.5" customHeight="1">
      <c r="A95" s="12">
        <v>156</v>
      </c>
      <c r="B95" t="s">
        <v>333</v>
      </c>
      <c r="C95" s="227"/>
      <c r="D95" s="256">
        <v>1110</v>
      </c>
      <c r="E95" s="12"/>
      <c r="F95" s="12"/>
      <c r="G95" s="12"/>
      <c r="H95" s="12"/>
      <c r="I95" s="12"/>
    </row>
    <row r="96" spans="1:9" ht="19.5" customHeight="1">
      <c r="A96" s="12">
        <v>158</v>
      </c>
      <c r="B96" t="s">
        <v>334</v>
      </c>
      <c r="C96" s="227"/>
      <c r="D96" s="256">
        <v>1240</v>
      </c>
      <c r="E96" s="12"/>
      <c r="F96" s="12"/>
      <c r="G96" s="12"/>
      <c r="H96" s="12"/>
      <c r="I96" s="12"/>
    </row>
    <row r="97" spans="1:9" ht="19.5" customHeight="1">
      <c r="A97" s="12"/>
      <c r="B97" t="s">
        <v>400</v>
      </c>
      <c r="C97" s="227"/>
      <c r="D97" s="256">
        <v>1240</v>
      </c>
      <c r="E97" s="12"/>
      <c r="F97" s="12"/>
      <c r="G97" s="12"/>
      <c r="H97" s="12"/>
      <c r="I97" s="12"/>
    </row>
    <row r="98" spans="1:9" ht="19.5" customHeight="1">
      <c r="A98" s="12">
        <v>159</v>
      </c>
      <c r="B98" t="s">
        <v>335</v>
      </c>
      <c r="C98" s="227"/>
      <c r="D98" s="172">
        <v>800</v>
      </c>
      <c r="E98" s="12"/>
      <c r="F98" s="12"/>
      <c r="G98" s="12"/>
      <c r="H98" s="12"/>
      <c r="I98" s="12"/>
    </row>
    <row r="99" spans="1:9" ht="19.5" customHeight="1">
      <c r="A99" s="12">
        <v>160</v>
      </c>
      <c r="B99" s="57" t="s">
        <v>349</v>
      </c>
      <c r="C99" s="227"/>
      <c r="D99" s="172">
        <v>560</v>
      </c>
      <c r="E99" s="12"/>
      <c r="F99" s="12"/>
      <c r="G99" s="12"/>
      <c r="H99" s="12"/>
      <c r="I99" s="12"/>
    </row>
    <row r="100" spans="1:9" ht="19.5" customHeight="1">
      <c r="A100" s="12">
        <v>161</v>
      </c>
      <c r="B100" t="s">
        <v>336</v>
      </c>
      <c r="C100" s="227"/>
      <c r="D100" s="172">
        <v>780</v>
      </c>
      <c r="E100" s="12"/>
      <c r="F100" s="12"/>
      <c r="G100" s="12"/>
      <c r="H100" s="12"/>
      <c r="I100" s="12"/>
    </row>
    <row r="101" spans="1:9" ht="19.5" customHeight="1">
      <c r="A101" s="12">
        <v>162</v>
      </c>
      <c r="B101" t="s">
        <v>337</v>
      </c>
      <c r="C101" s="227"/>
      <c r="D101" s="172">
        <v>840</v>
      </c>
      <c r="E101" s="12"/>
      <c r="F101" s="12"/>
      <c r="G101" s="12"/>
      <c r="H101" s="12"/>
      <c r="I101" s="12"/>
    </row>
    <row r="102" spans="1:9" ht="19.5" customHeight="1">
      <c r="A102" s="12">
        <v>163</v>
      </c>
      <c r="B102" t="s">
        <v>338</v>
      </c>
      <c r="C102" s="227"/>
      <c r="D102" s="172">
        <v>440</v>
      </c>
      <c r="E102" s="12"/>
      <c r="F102" s="12"/>
      <c r="G102" s="12"/>
      <c r="H102" s="12"/>
      <c r="I102" s="12"/>
    </row>
    <row r="103" spans="1:9" ht="19.5" customHeight="1">
      <c r="A103" s="12">
        <v>164</v>
      </c>
      <c r="B103" t="s">
        <v>339</v>
      </c>
      <c r="C103" s="227"/>
      <c r="D103" s="172">
        <v>600</v>
      </c>
      <c r="E103" s="12"/>
      <c r="F103" s="12"/>
      <c r="G103" s="12"/>
      <c r="H103" s="12"/>
      <c r="I103" s="12"/>
    </row>
    <row r="104" spans="1:9" ht="19.5" customHeight="1">
      <c r="A104" s="12">
        <v>165</v>
      </c>
      <c r="B104" s="57" t="s">
        <v>340</v>
      </c>
      <c r="C104" s="227"/>
      <c r="D104" s="172">
        <v>840</v>
      </c>
      <c r="E104" s="12"/>
      <c r="F104" s="12"/>
      <c r="G104" s="12"/>
      <c r="H104" s="12"/>
      <c r="I104" s="12"/>
    </row>
    <row r="105" spans="1:9" ht="19.5" customHeight="1">
      <c r="A105" s="12">
        <v>166</v>
      </c>
      <c r="B105" t="s">
        <v>341</v>
      </c>
      <c r="C105" s="227"/>
      <c r="D105" s="256">
        <v>810</v>
      </c>
      <c r="E105" s="12"/>
      <c r="F105" s="12"/>
      <c r="G105" s="12"/>
      <c r="H105" s="12"/>
      <c r="I105" s="12"/>
    </row>
    <row r="106" spans="1:9" ht="19.5" customHeight="1">
      <c r="A106" s="12"/>
      <c r="B106" t="s">
        <v>211</v>
      </c>
      <c r="C106" s="227"/>
      <c r="D106" s="227"/>
      <c r="E106" s="12"/>
      <c r="F106" s="12"/>
      <c r="G106" s="12"/>
      <c r="H106" s="12"/>
      <c r="I106" s="12"/>
    </row>
    <row r="107" spans="1:9" ht="19.5" customHeight="1">
      <c r="A107" s="12"/>
      <c r="B107" t="s">
        <v>213</v>
      </c>
      <c r="C107" s="227"/>
      <c r="D107" s="172">
        <v>500</v>
      </c>
      <c r="E107" s="12"/>
      <c r="F107" s="12"/>
      <c r="G107" s="12"/>
      <c r="H107" s="12"/>
      <c r="I107" s="12"/>
    </row>
    <row r="108" spans="1:9" ht="19.5" customHeight="1">
      <c r="A108" s="12">
        <v>3</v>
      </c>
      <c r="B108" t="s">
        <v>214</v>
      </c>
      <c r="C108" s="227"/>
      <c r="D108" s="172">
        <v>970</v>
      </c>
      <c r="E108" s="12"/>
      <c r="F108" s="12"/>
      <c r="G108" s="12"/>
      <c r="H108" s="12"/>
      <c r="I108" s="12"/>
    </row>
    <row r="109" spans="1:9" ht="19.5" customHeight="1">
      <c r="A109" s="12">
        <v>4</v>
      </c>
      <c r="B109" t="s">
        <v>215</v>
      </c>
      <c r="C109" s="227"/>
      <c r="D109" s="172">
        <v>690</v>
      </c>
      <c r="E109" s="12"/>
      <c r="F109" s="12"/>
      <c r="G109" s="12"/>
      <c r="H109" s="12"/>
      <c r="I109" s="12"/>
    </row>
    <row r="110" spans="1:9" ht="19.5" customHeight="1">
      <c r="A110" s="12">
        <v>5</v>
      </c>
      <c r="B110" t="s">
        <v>216</v>
      </c>
      <c r="C110" s="227"/>
      <c r="D110" s="172">
        <v>450</v>
      </c>
      <c r="E110" s="12"/>
      <c r="F110" s="12"/>
      <c r="G110" s="12"/>
      <c r="H110" s="12"/>
      <c r="I110" s="12"/>
    </row>
    <row r="111" spans="1:9" ht="19.5" customHeight="1">
      <c r="A111" s="12">
        <v>6</v>
      </c>
      <c r="B111" t="s">
        <v>201</v>
      </c>
      <c r="C111" s="227"/>
      <c r="D111" s="172">
        <v>400</v>
      </c>
      <c r="E111" s="12"/>
      <c r="F111" s="12"/>
      <c r="G111" s="12"/>
      <c r="H111" s="12"/>
      <c r="I111" s="12"/>
    </row>
    <row r="112" spans="1:9" ht="19.5" customHeight="1">
      <c r="A112" s="12"/>
      <c r="B112" t="s">
        <v>217</v>
      </c>
      <c r="C112" s="227"/>
      <c r="D112" s="172">
        <v>340</v>
      </c>
      <c r="E112" s="12"/>
      <c r="F112" s="12"/>
      <c r="G112" s="12"/>
      <c r="H112" s="12"/>
      <c r="I112" s="12"/>
    </row>
    <row r="113" spans="1:9" ht="19.5" customHeight="1">
      <c r="A113" s="12">
        <v>7</v>
      </c>
      <c r="B113" s="57" t="s">
        <v>218</v>
      </c>
      <c r="C113" s="227"/>
      <c r="D113" s="172">
        <v>740</v>
      </c>
      <c r="E113" s="12"/>
      <c r="F113" s="12"/>
      <c r="G113" s="12"/>
      <c r="H113" s="12"/>
      <c r="I113" s="12"/>
    </row>
    <row r="114" spans="1:9" ht="19.5" customHeight="1">
      <c r="A114" s="12">
        <v>8</v>
      </c>
      <c r="B114" t="s">
        <v>219</v>
      </c>
      <c r="C114" s="227"/>
      <c r="D114" s="172">
        <v>690</v>
      </c>
      <c r="E114" s="12"/>
      <c r="F114" s="12"/>
      <c r="G114" s="12"/>
      <c r="H114" s="12"/>
      <c r="I114" s="12"/>
    </row>
    <row r="115" spans="1:9" ht="19.5" customHeight="1">
      <c r="A115" s="12">
        <v>9</v>
      </c>
      <c r="B115" t="s">
        <v>220</v>
      </c>
      <c r="C115" s="227"/>
      <c r="D115" s="172">
        <v>420</v>
      </c>
      <c r="E115" s="12"/>
      <c r="F115" s="12"/>
      <c r="G115" s="12"/>
      <c r="H115" s="12"/>
      <c r="I115" s="12"/>
    </row>
    <row r="116" spans="1:9" ht="19.5" customHeight="1">
      <c r="A116" s="12"/>
      <c r="B116" s="57" t="s">
        <v>403</v>
      </c>
      <c r="C116" s="227"/>
      <c r="D116" s="172">
        <v>940</v>
      </c>
      <c r="E116" s="12"/>
      <c r="F116" s="12"/>
      <c r="G116" s="12"/>
      <c r="H116" s="12"/>
      <c r="I116" s="12"/>
    </row>
    <row r="117" spans="1:9" ht="19.5" customHeight="1">
      <c r="A117" s="12">
        <v>10</v>
      </c>
      <c r="B117" t="s">
        <v>221</v>
      </c>
      <c r="C117" s="227"/>
      <c r="D117" s="172">
        <v>570</v>
      </c>
      <c r="E117" s="12"/>
      <c r="F117" s="12"/>
      <c r="G117" s="12"/>
      <c r="H117" s="12"/>
      <c r="I117" s="12"/>
    </row>
    <row r="118" spans="1:9" ht="19.5" customHeight="1">
      <c r="A118" s="12">
        <v>11</v>
      </c>
      <c r="B118" t="s">
        <v>222</v>
      </c>
      <c r="C118" s="227"/>
      <c r="D118" s="172">
        <v>680</v>
      </c>
      <c r="E118" s="12"/>
      <c r="F118" s="12"/>
      <c r="G118" s="12"/>
      <c r="H118" s="12"/>
      <c r="I118" s="12"/>
    </row>
    <row r="119" spans="1:9" ht="19.5" customHeight="1">
      <c r="A119" s="12">
        <v>12</v>
      </c>
      <c r="B119" t="s">
        <v>223</v>
      </c>
      <c r="C119" s="227"/>
      <c r="D119" s="172">
        <v>650</v>
      </c>
      <c r="E119" s="12"/>
      <c r="F119" s="12"/>
      <c r="G119" s="12"/>
      <c r="H119" s="12"/>
      <c r="I119" s="12"/>
    </row>
    <row r="120" spans="1:9" ht="19.5" customHeight="1">
      <c r="A120" s="12"/>
      <c r="B120" s="57" t="s">
        <v>404</v>
      </c>
      <c r="C120" s="227"/>
      <c r="D120" s="172">
        <v>720</v>
      </c>
      <c r="E120" s="12"/>
      <c r="F120" s="12"/>
      <c r="G120" s="12"/>
      <c r="H120" s="12"/>
      <c r="I120" s="12"/>
    </row>
    <row r="121" spans="1:9" ht="19.5" customHeight="1">
      <c r="A121" s="12"/>
      <c r="B121" s="57" t="s">
        <v>405</v>
      </c>
      <c r="C121" s="227"/>
      <c r="D121" s="172">
        <v>870</v>
      </c>
      <c r="E121" s="12"/>
      <c r="F121" s="12"/>
      <c r="G121" s="12"/>
      <c r="H121" s="12"/>
      <c r="I121" s="12"/>
    </row>
    <row r="122" spans="1:9" ht="19.5" customHeight="1">
      <c r="A122" s="12">
        <v>13</v>
      </c>
      <c r="B122" t="s">
        <v>224</v>
      </c>
      <c r="C122" s="227"/>
      <c r="D122" s="172">
        <v>380</v>
      </c>
      <c r="E122" s="12"/>
      <c r="F122" s="12"/>
      <c r="G122" s="12"/>
      <c r="H122" s="12"/>
      <c r="I122" s="12"/>
    </row>
    <row r="123" spans="1:9" ht="19.5" customHeight="1">
      <c r="A123" s="12">
        <v>14</v>
      </c>
      <c r="B123" t="s">
        <v>225</v>
      </c>
      <c r="C123" s="227"/>
      <c r="D123" s="172">
        <v>330</v>
      </c>
      <c r="E123" s="12"/>
      <c r="F123" s="12"/>
      <c r="G123" s="12"/>
      <c r="H123" s="12"/>
      <c r="I123" s="12"/>
    </row>
    <row r="124" spans="1:9" ht="19.5" customHeight="1">
      <c r="A124" s="12">
        <v>15</v>
      </c>
      <c r="B124" t="s">
        <v>226</v>
      </c>
      <c r="C124" s="227"/>
      <c r="D124" s="172">
        <v>400</v>
      </c>
      <c r="E124" s="12"/>
      <c r="F124" s="12"/>
      <c r="G124" s="12"/>
      <c r="H124" s="12"/>
      <c r="I124" s="12"/>
    </row>
    <row r="125" spans="1:9" ht="19.5" customHeight="1">
      <c r="A125" s="12">
        <v>16</v>
      </c>
      <c r="B125" t="s">
        <v>227</v>
      </c>
      <c r="C125" s="227"/>
      <c r="D125" s="172">
        <v>540</v>
      </c>
      <c r="E125" s="12"/>
      <c r="F125" s="12"/>
      <c r="G125" s="12"/>
      <c r="H125" s="12"/>
      <c r="I125" s="12"/>
    </row>
    <row r="126" spans="1:9" ht="19.5" customHeight="1">
      <c r="A126" s="12">
        <v>17</v>
      </c>
      <c r="B126" t="s">
        <v>228</v>
      </c>
      <c r="C126" s="227"/>
      <c r="D126" s="172">
        <v>590</v>
      </c>
      <c r="E126" s="12"/>
      <c r="F126" s="12"/>
      <c r="G126" s="12"/>
      <c r="H126" s="12"/>
      <c r="I126" s="12"/>
    </row>
    <row r="127" spans="1:9" ht="19.5" customHeight="1">
      <c r="A127" s="12">
        <v>18</v>
      </c>
      <c r="B127" t="s">
        <v>229</v>
      </c>
      <c r="C127" s="227"/>
      <c r="D127" s="172">
        <v>410</v>
      </c>
      <c r="E127" s="12"/>
      <c r="F127" s="12"/>
      <c r="G127" s="12"/>
      <c r="H127" s="12"/>
      <c r="I127" s="12"/>
    </row>
    <row r="128" spans="1:9" ht="19.5" customHeight="1">
      <c r="A128" s="12">
        <v>19</v>
      </c>
      <c r="B128" t="s">
        <v>230</v>
      </c>
      <c r="C128" s="227"/>
      <c r="D128" s="172">
        <v>450</v>
      </c>
      <c r="E128" s="12"/>
      <c r="F128" s="12"/>
      <c r="G128" s="12"/>
      <c r="H128" s="12"/>
      <c r="I128" s="12"/>
    </row>
    <row r="129" spans="1:9" ht="19.5" customHeight="1">
      <c r="A129" s="12">
        <v>20</v>
      </c>
      <c r="B129" t="s">
        <v>231</v>
      </c>
      <c r="C129" s="227"/>
      <c r="D129" s="172">
        <v>640</v>
      </c>
      <c r="E129" s="12"/>
      <c r="F129" s="12"/>
      <c r="G129" s="12"/>
      <c r="H129" s="12"/>
      <c r="I129" s="12"/>
    </row>
    <row r="130" spans="1:9" ht="19.5" customHeight="1">
      <c r="A130" s="12">
        <v>21</v>
      </c>
      <c r="B130" t="s">
        <v>232</v>
      </c>
      <c r="C130" s="227"/>
      <c r="D130" s="172">
        <v>760</v>
      </c>
      <c r="E130" s="12"/>
      <c r="F130" s="12"/>
      <c r="G130" s="12"/>
      <c r="H130" s="12"/>
      <c r="I130" s="12"/>
    </row>
    <row r="131" spans="1:9" ht="19.5" customHeight="1">
      <c r="A131" s="12">
        <v>22</v>
      </c>
      <c r="B131" t="s">
        <v>233</v>
      </c>
      <c r="C131" s="227"/>
      <c r="D131" s="172">
        <v>250</v>
      </c>
      <c r="E131" s="12"/>
      <c r="F131" s="12"/>
      <c r="G131" s="12"/>
      <c r="H131" s="12"/>
      <c r="I131" s="12"/>
    </row>
    <row r="132" spans="1:9" ht="19.5" customHeight="1">
      <c r="A132" s="12">
        <v>23</v>
      </c>
      <c r="B132" t="s">
        <v>389</v>
      </c>
      <c r="C132" s="227"/>
      <c r="D132" s="172">
        <v>380</v>
      </c>
      <c r="E132" s="12"/>
      <c r="F132" s="12"/>
      <c r="G132" s="12"/>
      <c r="H132" s="12"/>
      <c r="I132" s="12"/>
    </row>
    <row r="133" spans="1:9" ht="19.5" customHeight="1">
      <c r="A133" s="12">
        <v>24</v>
      </c>
      <c r="B133" t="s">
        <v>202</v>
      </c>
      <c r="C133" s="227"/>
      <c r="D133" s="172">
        <v>450</v>
      </c>
      <c r="E133" s="12"/>
      <c r="F133" s="12"/>
      <c r="G133" s="12"/>
      <c r="H133" s="12"/>
      <c r="I133" s="12"/>
    </row>
    <row r="134" spans="1:9" ht="19.5" customHeight="1">
      <c r="A134" s="12"/>
      <c r="B134" t="s">
        <v>345</v>
      </c>
      <c r="C134" s="227"/>
      <c r="D134" s="172">
        <v>540</v>
      </c>
      <c r="E134" s="12"/>
      <c r="F134" s="12"/>
      <c r="G134" s="12"/>
      <c r="H134" s="12"/>
      <c r="I134" s="12"/>
    </row>
    <row r="135" spans="1:9" ht="19.5" customHeight="1">
      <c r="A135" s="12">
        <v>25</v>
      </c>
      <c r="B135" t="s">
        <v>234</v>
      </c>
      <c r="C135" s="227"/>
      <c r="D135" s="172">
        <v>490</v>
      </c>
      <c r="E135" s="12"/>
      <c r="F135" s="12"/>
      <c r="G135" s="12"/>
      <c r="H135" s="12"/>
      <c r="I135" s="12"/>
    </row>
    <row r="136" spans="1:9" ht="19.5" customHeight="1">
      <c r="A136" s="12">
        <v>26</v>
      </c>
      <c r="B136" t="s">
        <v>235</v>
      </c>
      <c r="C136" s="227"/>
      <c r="D136" s="172">
        <v>610</v>
      </c>
      <c r="E136" s="12"/>
      <c r="F136" s="12"/>
      <c r="G136" s="12"/>
      <c r="H136" s="12"/>
      <c r="I136" s="12"/>
    </row>
    <row r="137" spans="1:9" ht="19.5" customHeight="1">
      <c r="A137" s="12">
        <v>27</v>
      </c>
      <c r="B137" t="s">
        <v>236</v>
      </c>
      <c r="C137" s="227"/>
      <c r="D137" s="172">
        <v>460</v>
      </c>
      <c r="E137" s="12"/>
      <c r="F137" s="12"/>
      <c r="G137" s="12"/>
      <c r="H137" s="12"/>
      <c r="I137" s="12"/>
    </row>
    <row r="138" spans="1:9" ht="19.5" customHeight="1">
      <c r="A138" s="12">
        <v>28</v>
      </c>
      <c r="B138" t="s">
        <v>237</v>
      </c>
      <c r="C138" s="227"/>
      <c r="D138" s="172">
        <v>720</v>
      </c>
      <c r="E138" s="12"/>
      <c r="F138" s="12"/>
      <c r="G138" s="12"/>
      <c r="H138" s="12"/>
      <c r="I138" s="12"/>
    </row>
    <row r="139" spans="1:9" ht="19.5" customHeight="1">
      <c r="A139" s="12">
        <v>29</v>
      </c>
      <c r="B139" s="57" t="s">
        <v>238</v>
      </c>
      <c r="C139" s="227"/>
      <c r="D139" s="172">
        <v>560</v>
      </c>
      <c r="E139" s="12"/>
      <c r="F139" s="12"/>
      <c r="G139" s="12"/>
      <c r="H139" s="12"/>
      <c r="I139" s="12"/>
    </row>
    <row r="140" spans="1:9" ht="19.5" customHeight="1">
      <c r="A140" s="12">
        <v>30</v>
      </c>
      <c r="B140" t="s">
        <v>239</v>
      </c>
      <c r="E140" s="12"/>
      <c r="F140" s="12"/>
      <c r="G140" s="12"/>
      <c r="H140" s="12"/>
      <c r="I140" s="12"/>
    </row>
    <row r="141" spans="1:9" ht="19.5" customHeight="1">
      <c r="A141" s="12">
        <v>31</v>
      </c>
      <c r="B141" t="s">
        <v>240</v>
      </c>
      <c r="C141" s="227"/>
      <c r="D141" s="172">
        <v>580</v>
      </c>
      <c r="E141" s="12"/>
      <c r="F141" s="12"/>
      <c r="G141" s="12"/>
      <c r="H141" s="12"/>
      <c r="I141" s="12"/>
    </row>
    <row r="142" spans="1:9" ht="19.5" customHeight="1">
      <c r="A142" s="12">
        <v>32</v>
      </c>
      <c r="B142" t="s">
        <v>241</v>
      </c>
      <c r="C142" s="227"/>
      <c r="D142" s="172">
        <v>1120</v>
      </c>
      <c r="E142" s="12"/>
      <c r="F142" s="12"/>
      <c r="G142" s="12"/>
      <c r="H142" s="12"/>
      <c r="I142" s="12"/>
    </row>
    <row r="143" spans="1:9" ht="19.5" customHeight="1">
      <c r="A143" s="12"/>
      <c r="B143" t="s">
        <v>242</v>
      </c>
      <c r="C143" s="227"/>
      <c r="D143" s="172">
        <v>1040</v>
      </c>
      <c r="E143" s="12"/>
      <c r="F143" s="12"/>
      <c r="G143" s="12"/>
      <c r="H143" s="12"/>
      <c r="I143" s="12"/>
    </row>
    <row r="144" spans="1:9" ht="19.5" customHeight="1">
      <c r="A144" s="12">
        <v>33</v>
      </c>
      <c r="B144" t="s">
        <v>243</v>
      </c>
      <c r="D144" s="172">
        <v>440</v>
      </c>
      <c r="E144" s="12"/>
      <c r="F144" s="12"/>
      <c r="G144" s="12"/>
      <c r="H144" s="12"/>
      <c r="I144" s="12"/>
    </row>
    <row r="145" spans="1:9" ht="19.5" customHeight="1">
      <c r="A145" s="12">
        <v>34</v>
      </c>
      <c r="B145" t="s">
        <v>244</v>
      </c>
      <c r="C145" s="227"/>
      <c r="D145" s="172">
        <v>560</v>
      </c>
      <c r="E145" s="12"/>
      <c r="F145" s="12"/>
      <c r="G145" s="12"/>
      <c r="H145" s="12"/>
      <c r="I145" s="12"/>
    </row>
    <row r="146" spans="1:9" ht="19.5" customHeight="1">
      <c r="A146" s="12">
        <v>35</v>
      </c>
      <c r="B146" t="s">
        <v>390</v>
      </c>
      <c r="C146" s="227"/>
      <c r="D146" s="256">
        <v>620</v>
      </c>
      <c r="E146" s="12"/>
      <c r="F146" s="12"/>
      <c r="G146" s="12"/>
      <c r="H146" s="12"/>
      <c r="I146" s="12"/>
    </row>
    <row r="147" spans="1:9" ht="19.5" customHeight="1">
      <c r="A147" s="12">
        <v>36</v>
      </c>
      <c r="B147" t="s">
        <v>49</v>
      </c>
      <c r="C147" s="227"/>
      <c r="D147" s="172">
        <v>820</v>
      </c>
      <c r="E147" s="12"/>
      <c r="F147" s="12"/>
      <c r="G147" s="12"/>
      <c r="H147" s="12"/>
      <c r="I147" s="12"/>
    </row>
    <row r="148" spans="1:9" ht="19.5" customHeight="1">
      <c r="A148" s="12">
        <v>37</v>
      </c>
      <c r="B148" t="s">
        <v>245</v>
      </c>
      <c r="C148" s="227"/>
      <c r="D148" s="172">
        <v>620</v>
      </c>
      <c r="E148" s="12"/>
      <c r="F148" s="12"/>
      <c r="G148" s="12"/>
      <c r="H148" s="12"/>
      <c r="I148" s="12"/>
    </row>
    <row r="149" spans="1:9" ht="19.5" customHeight="1">
      <c r="A149" s="12">
        <v>38</v>
      </c>
      <c r="B149" t="s">
        <v>246</v>
      </c>
      <c r="C149" s="227"/>
      <c r="D149" s="172">
        <v>550</v>
      </c>
      <c r="E149" s="12"/>
      <c r="F149" s="12"/>
      <c r="G149" s="12"/>
      <c r="H149" s="12"/>
      <c r="I149" s="12"/>
    </row>
    <row r="150" spans="1:9" ht="19.5" customHeight="1">
      <c r="A150" s="12">
        <v>39</v>
      </c>
      <c r="B150" t="s">
        <v>247</v>
      </c>
      <c r="C150" s="227"/>
      <c r="D150" s="172">
        <v>650</v>
      </c>
      <c r="E150" s="12"/>
      <c r="F150" s="12"/>
      <c r="G150" s="12"/>
      <c r="H150" s="12"/>
      <c r="I150" s="12"/>
    </row>
    <row r="151" spans="1:9" ht="19.5" customHeight="1">
      <c r="A151" s="12">
        <v>40</v>
      </c>
      <c r="B151" t="s">
        <v>248</v>
      </c>
      <c r="C151" s="227"/>
      <c r="D151" s="172">
        <v>550</v>
      </c>
      <c r="E151" s="12"/>
      <c r="F151" s="12"/>
      <c r="G151" s="12"/>
      <c r="H151" s="12"/>
      <c r="I151" s="12"/>
    </row>
    <row r="152" spans="1:9" ht="19.5" customHeight="1">
      <c r="A152" s="12">
        <v>42</v>
      </c>
      <c r="B152" t="s">
        <v>249</v>
      </c>
      <c r="C152" s="227"/>
      <c r="D152" s="172">
        <v>590</v>
      </c>
      <c r="E152" s="12"/>
      <c r="F152" s="12"/>
      <c r="G152" s="12"/>
      <c r="H152" s="12"/>
      <c r="I152" s="12"/>
    </row>
    <row r="153" spans="1:9" ht="19.5" customHeight="1">
      <c r="A153" s="12">
        <v>44</v>
      </c>
      <c r="B153" t="s">
        <v>250</v>
      </c>
      <c r="C153" s="227"/>
      <c r="D153" s="172">
        <v>680</v>
      </c>
      <c r="E153" s="12"/>
      <c r="F153" s="12"/>
      <c r="G153" s="12"/>
      <c r="H153" s="12"/>
      <c r="I153" s="12"/>
    </row>
    <row r="154" spans="1:9" ht="19.5" customHeight="1">
      <c r="A154" s="12">
        <v>45</v>
      </c>
      <c r="B154" t="s">
        <v>251</v>
      </c>
      <c r="C154" s="227"/>
      <c r="D154" s="172">
        <v>640</v>
      </c>
      <c r="E154" s="12"/>
      <c r="F154" s="12"/>
      <c r="G154" s="12"/>
      <c r="H154" s="12"/>
      <c r="I154" s="12"/>
    </row>
    <row r="155" spans="1:9" ht="19.5" customHeight="1">
      <c r="A155" s="12">
        <v>47</v>
      </c>
      <c r="B155" t="s">
        <v>252</v>
      </c>
      <c r="C155" s="227"/>
      <c r="D155" s="172">
        <v>470</v>
      </c>
      <c r="E155" s="12"/>
      <c r="F155" s="12"/>
      <c r="G155" s="12"/>
      <c r="H155" s="12"/>
      <c r="I155" s="12"/>
    </row>
    <row r="156" spans="1:9" ht="19.5" customHeight="1">
      <c r="A156" s="12"/>
      <c r="B156" t="s">
        <v>253</v>
      </c>
      <c r="C156" s="227"/>
      <c r="D156" s="172">
        <v>720</v>
      </c>
      <c r="E156" s="12"/>
      <c r="F156" s="12"/>
      <c r="G156" s="12"/>
      <c r="H156" s="12"/>
      <c r="I156" s="12"/>
    </row>
    <row r="157" spans="1:9" ht="19.5" customHeight="1">
      <c r="A157" s="12">
        <v>48</v>
      </c>
      <c r="B157" t="s">
        <v>254</v>
      </c>
      <c r="C157" s="227"/>
      <c r="D157" s="172">
        <v>440</v>
      </c>
      <c r="E157" s="12"/>
      <c r="F157" s="12"/>
      <c r="G157" s="12"/>
      <c r="H157" s="12"/>
      <c r="I157" s="12"/>
    </row>
    <row r="158" spans="1:9" ht="19.5" customHeight="1">
      <c r="A158" s="12">
        <v>49</v>
      </c>
      <c r="B158" t="s">
        <v>255</v>
      </c>
      <c r="C158" s="227"/>
      <c r="D158" s="172">
        <v>480</v>
      </c>
      <c r="E158" s="12"/>
      <c r="F158" s="12"/>
      <c r="G158" s="12"/>
      <c r="H158" s="12"/>
      <c r="I158" s="12"/>
    </row>
    <row r="159" spans="1:9" ht="19.5" customHeight="1">
      <c r="A159" s="12">
        <v>50</v>
      </c>
      <c r="B159" t="s">
        <v>256</v>
      </c>
      <c r="C159" s="227"/>
      <c r="D159" s="172">
        <v>650</v>
      </c>
      <c r="E159" s="12"/>
      <c r="F159" s="12"/>
      <c r="G159" s="12"/>
      <c r="H159" s="12"/>
      <c r="I159" s="12"/>
    </row>
    <row r="160" spans="1:9" ht="19.5" customHeight="1">
      <c r="A160" s="12">
        <v>51</v>
      </c>
      <c r="B160" t="s">
        <v>257</v>
      </c>
      <c r="C160" s="227"/>
      <c r="D160" s="172">
        <v>460</v>
      </c>
      <c r="E160" s="12"/>
      <c r="F160" s="12"/>
      <c r="G160" s="12"/>
      <c r="H160" s="12"/>
      <c r="I160" s="12"/>
    </row>
    <row r="161" spans="1:9" ht="19.5" customHeight="1">
      <c r="A161" s="12">
        <v>52</v>
      </c>
      <c r="B161" t="s">
        <v>258</v>
      </c>
      <c r="C161" s="227"/>
      <c r="D161" s="172">
        <v>670</v>
      </c>
      <c r="E161" s="12"/>
      <c r="F161" s="12"/>
      <c r="G161" s="12"/>
      <c r="H161" s="12"/>
      <c r="I161" s="12"/>
    </row>
    <row r="162" spans="1:9" ht="19.5" customHeight="1">
      <c r="A162" s="12">
        <v>53</v>
      </c>
      <c r="B162" t="s">
        <v>259</v>
      </c>
      <c r="C162" s="227"/>
      <c r="D162" s="172">
        <v>880</v>
      </c>
      <c r="E162" s="12"/>
      <c r="F162" s="12"/>
      <c r="G162" s="12"/>
      <c r="H162" s="12"/>
      <c r="I162" s="12"/>
    </row>
    <row r="163" spans="1:9" ht="19.5" customHeight="1">
      <c r="A163" s="12">
        <v>54</v>
      </c>
      <c r="B163" t="s">
        <v>260</v>
      </c>
      <c r="C163" s="227"/>
      <c r="D163" s="172">
        <v>450</v>
      </c>
      <c r="E163" s="12"/>
      <c r="F163" s="12"/>
      <c r="G163" s="12"/>
      <c r="H163" s="12"/>
      <c r="I163" s="12"/>
    </row>
    <row r="164" spans="1:9" ht="19.5" customHeight="1">
      <c r="A164" s="12">
        <v>55</v>
      </c>
      <c r="B164" t="s">
        <v>261</v>
      </c>
      <c r="C164" s="227"/>
      <c r="D164" s="172">
        <v>680</v>
      </c>
      <c r="E164" s="12"/>
      <c r="F164" s="12"/>
      <c r="G164" s="12"/>
      <c r="H164" s="12"/>
      <c r="I164" s="12"/>
    </row>
    <row r="165" spans="1:9" ht="19.5" customHeight="1">
      <c r="A165" s="12">
        <v>56</v>
      </c>
      <c r="B165" t="s">
        <v>262</v>
      </c>
      <c r="C165" s="227"/>
      <c r="D165" s="172">
        <v>860</v>
      </c>
      <c r="E165" s="12"/>
      <c r="F165" s="12"/>
      <c r="G165" s="12"/>
      <c r="H165" s="12"/>
      <c r="I165" s="12"/>
    </row>
    <row r="166" spans="1:9" ht="19.5" customHeight="1">
      <c r="A166" s="12">
        <v>57</v>
      </c>
      <c r="B166" t="s">
        <v>352</v>
      </c>
      <c r="C166" s="227"/>
      <c r="D166" s="256">
        <v>1150</v>
      </c>
      <c r="E166" s="12"/>
      <c r="F166" s="12"/>
      <c r="G166" s="12"/>
      <c r="H166" s="12"/>
      <c r="I166" s="12"/>
    </row>
    <row r="167" spans="1:9" ht="19.5" customHeight="1">
      <c r="A167" s="12"/>
      <c r="B167" t="s">
        <v>391</v>
      </c>
      <c r="C167" s="227"/>
      <c r="D167" s="256">
        <v>950</v>
      </c>
      <c r="E167" s="12"/>
      <c r="F167" s="12"/>
      <c r="G167" s="12"/>
      <c r="H167" s="12"/>
      <c r="I167" s="12"/>
    </row>
    <row r="168" spans="1:9" ht="19.5" customHeight="1">
      <c r="A168" s="12">
        <v>58</v>
      </c>
      <c r="B168" t="s">
        <v>392</v>
      </c>
      <c r="C168" s="227"/>
      <c r="D168" s="256">
        <v>960</v>
      </c>
      <c r="E168" s="12"/>
      <c r="F168" s="12"/>
      <c r="G168" s="12"/>
      <c r="H168" s="12"/>
      <c r="I168" s="12"/>
    </row>
    <row r="169" spans="1:9" ht="19.5" customHeight="1">
      <c r="A169" s="12">
        <v>59</v>
      </c>
      <c r="B169" t="s">
        <v>263</v>
      </c>
      <c r="C169" s="227"/>
      <c r="D169" s="256">
        <v>1600</v>
      </c>
      <c r="E169" s="12"/>
      <c r="F169" s="12"/>
      <c r="G169" s="12"/>
      <c r="H169" s="12"/>
      <c r="I169" s="12"/>
    </row>
    <row r="170" spans="1:9" ht="19.5" customHeight="1">
      <c r="A170" s="12">
        <v>60</v>
      </c>
      <c r="B170" s="57" t="s">
        <v>238</v>
      </c>
      <c r="C170" s="227"/>
      <c r="D170" s="172">
        <v>720</v>
      </c>
      <c r="E170" s="12"/>
      <c r="F170" s="12"/>
      <c r="G170" s="12"/>
      <c r="H170" s="12"/>
      <c r="I170" s="12"/>
    </row>
    <row r="171" spans="1:9" ht="19.5" customHeight="1">
      <c r="A171" s="12">
        <v>61</v>
      </c>
      <c r="B171" t="s">
        <v>264</v>
      </c>
      <c r="E171" s="12"/>
      <c r="F171" s="12"/>
      <c r="G171" s="12"/>
      <c r="H171" s="12"/>
      <c r="I171" s="12"/>
    </row>
    <row r="172" spans="1:9" ht="19.5" customHeight="1">
      <c r="A172" s="12">
        <v>62</v>
      </c>
      <c r="B172" t="s">
        <v>265</v>
      </c>
      <c r="C172" s="227"/>
      <c r="D172" s="172">
        <v>580</v>
      </c>
      <c r="E172" s="12"/>
      <c r="F172" s="12"/>
      <c r="G172" s="12"/>
      <c r="H172" s="12"/>
      <c r="I172" s="12"/>
    </row>
    <row r="173" spans="1:9" ht="19.5" customHeight="1">
      <c r="A173" s="12">
        <v>63</v>
      </c>
      <c r="B173" t="s">
        <v>266</v>
      </c>
      <c r="C173" s="227"/>
      <c r="D173" s="172">
        <v>440</v>
      </c>
      <c r="E173" s="12"/>
      <c r="F173" s="12"/>
      <c r="G173" s="12"/>
      <c r="H173" s="12"/>
      <c r="I173" s="12"/>
    </row>
    <row r="174" spans="1:9" ht="19.5" customHeight="1">
      <c r="A174" s="12">
        <v>64</v>
      </c>
      <c r="B174" t="s">
        <v>267</v>
      </c>
      <c r="C174" s="227"/>
      <c r="D174" s="172">
        <v>470</v>
      </c>
      <c r="E174" s="12"/>
      <c r="F174" s="12"/>
      <c r="G174" s="12"/>
      <c r="H174" s="12"/>
      <c r="I174" s="12"/>
    </row>
    <row r="175" spans="1:9" ht="19.5" customHeight="1">
      <c r="A175" s="12">
        <v>65</v>
      </c>
      <c r="B175" t="s">
        <v>268</v>
      </c>
      <c r="C175" s="227"/>
      <c r="D175" s="172">
        <v>820</v>
      </c>
      <c r="E175" s="12"/>
      <c r="F175" s="12"/>
      <c r="G175" s="12"/>
      <c r="H175" s="12"/>
      <c r="I175" s="12"/>
    </row>
    <row r="176" spans="1:9" ht="19.5" customHeight="1">
      <c r="A176" s="12">
        <v>66</v>
      </c>
      <c r="B176" t="s">
        <v>269</v>
      </c>
      <c r="C176" s="227"/>
      <c r="D176" s="172">
        <v>540</v>
      </c>
      <c r="E176" s="12"/>
      <c r="F176" s="12"/>
      <c r="G176" s="12"/>
      <c r="H176" s="12"/>
      <c r="I176" s="12"/>
    </row>
    <row r="177" spans="1:9" ht="19.5" customHeight="1">
      <c r="A177" s="12">
        <v>67</v>
      </c>
      <c r="B177" t="s">
        <v>353</v>
      </c>
      <c r="C177" s="227"/>
      <c r="D177" s="172">
        <v>550</v>
      </c>
      <c r="E177" s="12"/>
      <c r="F177" s="12"/>
      <c r="G177" s="12"/>
      <c r="H177" s="12"/>
      <c r="I177" s="12"/>
    </row>
    <row r="178" spans="1:9" ht="19.5" customHeight="1">
      <c r="A178" s="12">
        <v>69</v>
      </c>
      <c r="B178" t="s">
        <v>271</v>
      </c>
      <c r="C178" s="227"/>
      <c r="D178" s="172">
        <v>540</v>
      </c>
      <c r="E178" s="12"/>
      <c r="F178" s="12"/>
      <c r="G178" s="12"/>
      <c r="H178" s="12"/>
      <c r="I178" s="12"/>
    </row>
    <row r="179" spans="1:9" ht="19.5" customHeight="1">
      <c r="A179" s="12">
        <v>70</v>
      </c>
      <c r="B179" s="57" t="s">
        <v>272</v>
      </c>
      <c r="C179" s="227"/>
      <c r="D179" s="172">
        <v>1050</v>
      </c>
      <c r="E179" s="12"/>
      <c r="F179" s="12"/>
      <c r="G179" s="12"/>
      <c r="H179" s="12"/>
      <c r="I179" s="12"/>
    </row>
    <row r="180" spans="1:9" ht="19.5" customHeight="1">
      <c r="A180" s="12">
        <v>71</v>
      </c>
      <c r="B180" t="s">
        <v>92</v>
      </c>
      <c r="C180" s="227"/>
      <c r="D180" s="172">
        <v>380</v>
      </c>
      <c r="E180" s="12"/>
      <c r="F180" s="12"/>
      <c r="G180" s="12"/>
      <c r="H180" s="12"/>
      <c r="I180" s="12"/>
    </row>
    <row r="181" spans="1:9" ht="19.5" customHeight="1">
      <c r="A181" s="12">
        <v>72</v>
      </c>
      <c r="B181" t="s">
        <v>273</v>
      </c>
      <c r="C181" s="227"/>
      <c r="D181" s="172">
        <v>500</v>
      </c>
      <c r="E181" s="12"/>
      <c r="F181" s="12"/>
      <c r="G181" s="12"/>
      <c r="H181" s="12"/>
      <c r="I181" s="12"/>
    </row>
    <row r="182" spans="1:9" ht="19.5" customHeight="1">
      <c r="A182" s="12">
        <v>74</v>
      </c>
      <c r="B182" t="s">
        <v>274</v>
      </c>
      <c r="C182" s="227"/>
      <c r="D182" s="172">
        <v>520</v>
      </c>
      <c r="E182" s="12"/>
      <c r="F182" s="12"/>
      <c r="G182" s="12"/>
      <c r="H182" s="12"/>
      <c r="I182" s="12"/>
    </row>
    <row r="183" spans="1:9" ht="19.5" customHeight="1">
      <c r="A183" s="12">
        <v>75</v>
      </c>
      <c r="B183" t="s">
        <v>275</v>
      </c>
      <c r="C183" s="227"/>
      <c r="D183" s="172">
        <v>460</v>
      </c>
      <c r="E183" s="12"/>
      <c r="F183" s="12"/>
      <c r="G183" s="12"/>
      <c r="H183" s="12"/>
      <c r="I183" s="12"/>
    </row>
    <row r="184" spans="1:9" ht="19.5" customHeight="1">
      <c r="A184" s="12">
        <v>76</v>
      </c>
      <c r="B184" t="s">
        <v>276</v>
      </c>
      <c r="C184" s="227"/>
      <c r="D184" s="172">
        <v>1080</v>
      </c>
      <c r="E184" s="12"/>
      <c r="F184" s="12"/>
      <c r="G184" s="12"/>
      <c r="H184" s="12"/>
      <c r="I184" s="12"/>
    </row>
    <row r="185" spans="1:9" ht="19.5" customHeight="1">
      <c r="A185" s="12">
        <v>78</v>
      </c>
      <c r="B185" t="s">
        <v>277</v>
      </c>
      <c r="C185" s="227"/>
      <c r="D185" s="256">
        <v>730</v>
      </c>
      <c r="E185" s="12"/>
      <c r="F185" s="12"/>
      <c r="G185" s="12"/>
      <c r="H185" s="12"/>
      <c r="I185" s="12"/>
    </row>
    <row r="186" spans="1:9" ht="19.5" customHeight="1">
      <c r="A186" s="12"/>
      <c r="B186" t="s">
        <v>299</v>
      </c>
      <c r="C186" s="227"/>
      <c r="D186" s="256">
        <v>580</v>
      </c>
      <c r="E186" s="12"/>
      <c r="F186" s="12"/>
      <c r="G186" s="12"/>
      <c r="H186" s="12"/>
      <c r="I186" s="12"/>
    </row>
    <row r="187" spans="1:9" ht="19.5" customHeight="1">
      <c r="A187" s="12">
        <v>79</v>
      </c>
      <c r="B187" t="s">
        <v>278</v>
      </c>
      <c r="C187" s="227"/>
      <c r="D187" s="172">
        <v>870</v>
      </c>
      <c r="E187" s="12"/>
      <c r="F187" s="12"/>
      <c r="G187" s="12"/>
      <c r="H187" s="12"/>
      <c r="I187" s="12"/>
    </row>
    <row r="188" spans="1:9" ht="19.5" customHeight="1">
      <c r="A188" s="12">
        <v>80</v>
      </c>
      <c r="B188" t="s">
        <v>279</v>
      </c>
      <c r="C188" s="227"/>
      <c r="D188" s="172">
        <v>570</v>
      </c>
      <c r="E188" s="12"/>
      <c r="F188" s="12"/>
      <c r="G188" s="12"/>
      <c r="H188" s="12"/>
      <c r="I188" s="12"/>
    </row>
    <row r="189" spans="1:9" ht="19.5" customHeight="1">
      <c r="A189" s="12">
        <v>81</v>
      </c>
      <c r="B189" t="s">
        <v>393</v>
      </c>
      <c r="C189" s="227"/>
      <c r="D189" s="172">
        <v>430</v>
      </c>
      <c r="E189" s="12"/>
      <c r="F189" s="12"/>
      <c r="G189" s="12"/>
      <c r="H189" s="12"/>
      <c r="I189" s="12"/>
    </row>
    <row r="190" spans="1:9" ht="19.5" customHeight="1">
      <c r="A190" s="12">
        <v>82</v>
      </c>
      <c r="B190" t="s">
        <v>280</v>
      </c>
      <c r="C190" s="227"/>
      <c r="D190" s="172">
        <v>810</v>
      </c>
      <c r="E190" s="12"/>
      <c r="F190" s="12"/>
      <c r="G190" s="12"/>
      <c r="H190" s="12"/>
      <c r="I190" s="12"/>
    </row>
    <row r="191" spans="1:9" ht="19.5" customHeight="1">
      <c r="A191" s="12">
        <v>83</v>
      </c>
      <c r="B191" t="s">
        <v>281</v>
      </c>
      <c r="C191" s="227"/>
      <c r="D191" s="172">
        <v>890</v>
      </c>
      <c r="E191" s="12"/>
      <c r="F191" s="12"/>
      <c r="G191" s="12"/>
      <c r="H191" s="12"/>
      <c r="I191" s="12"/>
    </row>
    <row r="192" spans="1:9" ht="19.5" customHeight="1">
      <c r="A192" s="12">
        <v>84</v>
      </c>
      <c r="B192" t="s">
        <v>282</v>
      </c>
      <c r="C192" s="227"/>
      <c r="D192" s="172">
        <v>810</v>
      </c>
      <c r="E192" s="12"/>
      <c r="F192" s="12"/>
      <c r="G192" s="12"/>
      <c r="H192" s="12"/>
      <c r="I192" s="12"/>
    </row>
    <row r="193" spans="1:9" ht="19.5" customHeight="1">
      <c r="A193" s="12">
        <v>85</v>
      </c>
      <c r="B193" t="s">
        <v>283</v>
      </c>
      <c r="C193" s="227"/>
      <c r="D193" s="172">
        <v>880</v>
      </c>
      <c r="E193" s="12"/>
      <c r="F193" s="12"/>
      <c r="G193" s="12"/>
      <c r="H193" s="12"/>
      <c r="I193" s="12"/>
    </row>
    <row r="194" spans="1:9" ht="19.5" customHeight="1">
      <c r="A194" s="12">
        <v>87</v>
      </c>
      <c r="B194" t="s">
        <v>285</v>
      </c>
      <c r="C194" s="227"/>
      <c r="D194" s="172">
        <v>460</v>
      </c>
      <c r="E194" s="12"/>
      <c r="F194" s="12"/>
      <c r="G194" s="12"/>
      <c r="H194" s="12"/>
      <c r="I194" s="12"/>
    </row>
    <row r="195" spans="1:9" ht="19.5" customHeight="1">
      <c r="A195" s="12">
        <v>88</v>
      </c>
      <c r="B195" t="s">
        <v>286</v>
      </c>
      <c r="C195" s="227"/>
      <c r="D195" s="256">
        <v>890</v>
      </c>
      <c r="E195" s="12"/>
      <c r="F195" s="12"/>
      <c r="G195" s="12"/>
      <c r="H195" s="12"/>
      <c r="I195" s="12"/>
    </row>
    <row r="196" spans="1:9" ht="19.5" customHeight="1">
      <c r="A196" s="12">
        <v>89</v>
      </c>
      <c r="B196" t="s">
        <v>287</v>
      </c>
      <c r="C196" s="227"/>
      <c r="D196" s="256">
        <v>440</v>
      </c>
      <c r="E196" s="12"/>
      <c r="F196" s="12"/>
      <c r="G196" s="12"/>
      <c r="H196" s="12"/>
      <c r="I196" s="12"/>
    </row>
    <row r="197" spans="1:9" ht="19.5" customHeight="1">
      <c r="A197" s="12">
        <v>90</v>
      </c>
      <c r="B197" s="57" t="s">
        <v>288</v>
      </c>
      <c r="C197" s="227"/>
      <c r="D197" s="172">
        <v>500</v>
      </c>
      <c r="E197" s="12"/>
      <c r="F197" s="12"/>
      <c r="G197" s="12"/>
      <c r="H197" s="12"/>
      <c r="I197" s="12"/>
    </row>
    <row r="198" spans="1:9" ht="19.5" customHeight="1">
      <c r="A198" s="12">
        <v>91</v>
      </c>
      <c r="B198" t="s">
        <v>270</v>
      </c>
      <c r="C198" s="227"/>
      <c r="D198" s="172">
        <v>500</v>
      </c>
      <c r="E198" s="12"/>
      <c r="F198" s="12"/>
      <c r="G198" s="12"/>
      <c r="H198" s="12"/>
      <c r="I198" s="12"/>
    </row>
    <row r="199" spans="1:9" ht="19.5" customHeight="1">
      <c r="A199" s="12">
        <v>93</v>
      </c>
      <c r="B199" t="s">
        <v>346</v>
      </c>
      <c r="C199" s="227"/>
      <c r="D199" s="172">
        <v>520</v>
      </c>
      <c r="E199" s="12"/>
      <c r="F199" s="12"/>
      <c r="G199" s="12"/>
      <c r="H199" s="12"/>
      <c r="I199" s="12"/>
    </row>
    <row r="200" spans="1:9" ht="19.5" customHeight="1">
      <c r="A200" s="12">
        <v>94</v>
      </c>
      <c r="B200" t="s">
        <v>289</v>
      </c>
      <c r="C200" s="227"/>
      <c r="D200" s="172">
        <v>940</v>
      </c>
      <c r="E200" s="12"/>
      <c r="F200" s="12"/>
      <c r="G200" s="12"/>
      <c r="H200" s="12"/>
      <c r="I200" s="12"/>
    </row>
    <row r="201" spans="1:9" ht="19.5" customHeight="1">
      <c r="A201" s="12">
        <v>95</v>
      </c>
      <c r="B201" t="s">
        <v>290</v>
      </c>
      <c r="C201" s="227"/>
      <c r="D201" s="172">
        <v>360</v>
      </c>
      <c r="E201" s="12"/>
      <c r="F201" s="12"/>
      <c r="G201" s="12"/>
      <c r="H201" s="12"/>
      <c r="I201" s="12"/>
    </row>
    <row r="202" spans="1:9" ht="19.5" customHeight="1">
      <c r="A202" s="12"/>
      <c r="B202" t="s">
        <v>347</v>
      </c>
      <c r="C202" s="227"/>
      <c r="D202" s="172">
        <v>920</v>
      </c>
      <c r="E202" s="12"/>
      <c r="F202" s="12"/>
      <c r="G202" s="12"/>
      <c r="H202" s="12"/>
      <c r="I202" s="12"/>
    </row>
    <row r="203" spans="1:9" ht="19.5" customHeight="1">
      <c r="A203" s="12">
        <v>96</v>
      </c>
      <c r="B203" t="s">
        <v>291</v>
      </c>
      <c r="C203" s="227"/>
      <c r="D203" s="172">
        <v>880</v>
      </c>
      <c r="E203" s="12"/>
      <c r="F203" s="12"/>
      <c r="G203" s="12"/>
      <c r="H203" s="12"/>
      <c r="I203" s="12"/>
    </row>
    <row r="204" spans="1:9" ht="19.5" customHeight="1">
      <c r="A204" s="12">
        <v>97</v>
      </c>
      <c r="B204" t="s">
        <v>394</v>
      </c>
      <c r="C204" s="227"/>
      <c r="D204" s="172">
        <v>790</v>
      </c>
      <c r="E204" s="12"/>
      <c r="F204" s="12"/>
      <c r="G204" s="12"/>
      <c r="H204" s="12"/>
      <c r="I204" s="12"/>
    </row>
    <row r="205" spans="1:9" ht="19.5" customHeight="1">
      <c r="A205" s="12">
        <v>98</v>
      </c>
      <c r="B205" t="s">
        <v>292</v>
      </c>
      <c r="C205" s="227"/>
      <c r="D205" s="256">
        <v>830</v>
      </c>
      <c r="E205" s="12"/>
      <c r="F205" s="12"/>
      <c r="G205" s="12"/>
      <c r="H205" s="12"/>
      <c r="I205" s="12"/>
    </row>
    <row r="206" spans="1:9" ht="19.5" customHeight="1">
      <c r="A206" s="12">
        <v>99</v>
      </c>
      <c r="B206" t="s">
        <v>293</v>
      </c>
      <c r="C206" s="227"/>
      <c r="D206" s="172">
        <v>410</v>
      </c>
      <c r="E206" s="12"/>
      <c r="F206" s="12"/>
      <c r="G206" s="12"/>
      <c r="H206" s="12"/>
      <c r="I206" s="12"/>
    </row>
    <row r="207" spans="1:9" ht="19.5" customHeight="1">
      <c r="A207" s="12">
        <v>101</v>
      </c>
      <c r="B207" t="s">
        <v>294</v>
      </c>
      <c r="C207" s="227"/>
      <c r="D207" s="172">
        <v>890</v>
      </c>
      <c r="E207" s="12"/>
      <c r="F207" s="12"/>
      <c r="G207" s="12"/>
      <c r="H207" s="12"/>
      <c r="I207" s="12"/>
    </row>
    <row r="208" spans="1:9" ht="19.5" customHeight="1">
      <c r="A208" s="12">
        <v>103</v>
      </c>
      <c r="B208" t="s">
        <v>295</v>
      </c>
      <c r="C208" s="227"/>
      <c r="D208" s="172">
        <v>680</v>
      </c>
      <c r="E208" s="12"/>
      <c r="F208" s="12"/>
      <c r="G208" s="12"/>
      <c r="H208" s="12"/>
      <c r="I208" s="12"/>
    </row>
    <row r="209" spans="1:9" ht="19.5" customHeight="1">
      <c r="A209" s="12">
        <v>104</v>
      </c>
      <c r="B209" t="s">
        <v>296</v>
      </c>
      <c r="C209" s="227"/>
      <c r="D209" s="256">
        <v>710</v>
      </c>
      <c r="E209" s="12"/>
      <c r="F209" s="12"/>
      <c r="G209" s="12"/>
      <c r="H209" s="12"/>
      <c r="I209" s="12"/>
    </row>
    <row r="210" spans="1:9" ht="19.5" customHeight="1">
      <c r="A210" s="12">
        <v>105</v>
      </c>
      <c r="B210" t="s">
        <v>297</v>
      </c>
      <c r="C210" s="227"/>
      <c r="D210" s="172">
        <v>390</v>
      </c>
      <c r="E210" s="12"/>
      <c r="F210" s="12"/>
      <c r="G210" s="12"/>
      <c r="H210" s="12"/>
      <c r="I210" s="12"/>
    </row>
    <row r="211" spans="1:9" ht="19.5" customHeight="1">
      <c r="A211" s="12">
        <v>106</v>
      </c>
      <c r="B211" t="s">
        <v>354</v>
      </c>
      <c r="C211" s="227"/>
      <c r="D211" s="172">
        <v>430</v>
      </c>
      <c r="E211" s="12"/>
      <c r="F211" s="12"/>
      <c r="G211" s="12"/>
      <c r="H211" s="12"/>
      <c r="I211" s="12"/>
    </row>
    <row r="212" spans="1:9" ht="19.5" customHeight="1">
      <c r="A212" s="12"/>
      <c r="B212" t="s">
        <v>348</v>
      </c>
      <c r="C212" s="227"/>
      <c r="D212" s="172">
        <v>250</v>
      </c>
      <c r="E212" s="12"/>
      <c r="F212" s="12"/>
      <c r="G212" s="12"/>
      <c r="H212" s="12"/>
      <c r="I212" s="12"/>
    </row>
    <row r="213" spans="1:9" ht="19.5" customHeight="1">
      <c r="A213" s="12">
        <v>107</v>
      </c>
      <c r="B213" t="s">
        <v>298</v>
      </c>
      <c r="C213" s="227"/>
      <c r="D213" s="172">
        <v>480</v>
      </c>
      <c r="E213" s="12"/>
      <c r="F213" s="12"/>
      <c r="G213" s="12"/>
      <c r="H213" s="12"/>
      <c r="I213" s="12"/>
    </row>
    <row r="214" spans="1:9" ht="19.5" customHeight="1">
      <c r="A214" s="12">
        <v>109</v>
      </c>
      <c r="B214" s="57" t="s">
        <v>355</v>
      </c>
      <c r="D214" s="172">
        <v>610</v>
      </c>
      <c r="E214" s="12"/>
      <c r="F214" s="12"/>
      <c r="G214" s="12"/>
      <c r="H214" s="12"/>
      <c r="I214" s="12"/>
    </row>
    <row r="215" spans="1:9" ht="19.5" customHeight="1">
      <c r="A215" s="12">
        <v>110</v>
      </c>
      <c r="B215" s="57" t="s">
        <v>238</v>
      </c>
      <c r="C215" s="227"/>
      <c r="D215" s="172">
        <v>640</v>
      </c>
      <c r="E215" s="12"/>
      <c r="F215" s="12"/>
      <c r="G215" s="12"/>
      <c r="H215" s="12"/>
      <c r="I215" s="12"/>
    </row>
    <row r="216" spans="1:9" ht="19.5" customHeight="1">
      <c r="A216" s="12">
        <v>111</v>
      </c>
      <c r="B216" t="s">
        <v>356</v>
      </c>
      <c r="E216" s="12"/>
      <c r="F216" s="12"/>
      <c r="G216" s="12"/>
      <c r="H216" s="12"/>
      <c r="I216" s="12"/>
    </row>
    <row r="217" spans="1:9" ht="19.5" customHeight="1">
      <c r="A217" s="12">
        <v>112</v>
      </c>
      <c r="B217" t="s">
        <v>300</v>
      </c>
      <c r="C217" s="227"/>
      <c r="D217" s="172">
        <v>950</v>
      </c>
      <c r="E217" s="12"/>
      <c r="F217" s="12"/>
      <c r="G217" s="12"/>
      <c r="H217" s="12"/>
      <c r="I217" s="12"/>
    </row>
    <row r="218" spans="1:9" ht="19.5" customHeight="1">
      <c r="A218" s="12">
        <v>114</v>
      </c>
      <c r="B218" t="s">
        <v>357</v>
      </c>
      <c r="C218" s="227"/>
      <c r="D218" s="172">
        <v>780</v>
      </c>
      <c r="E218" s="12"/>
      <c r="F218" s="12"/>
      <c r="G218" s="12"/>
      <c r="H218" s="12"/>
      <c r="I218" s="12"/>
    </row>
    <row r="219" spans="1:9" ht="19.5" customHeight="1">
      <c r="A219" s="12">
        <v>115</v>
      </c>
      <c r="B219" t="s">
        <v>395</v>
      </c>
      <c r="C219" s="227"/>
      <c r="D219" s="172">
        <v>650</v>
      </c>
      <c r="E219" s="12"/>
      <c r="F219" s="12"/>
      <c r="G219" s="12"/>
      <c r="H219" s="12"/>
      <c r="I219" s="12"/>
    </row>
    <row r="220" spans="1:9" ht="19.5" customHeight="1">
      <c r="A220" s="12">
        <v>116</v>
      </c>
      <c r="B220" s="57" t="s">
        <v>238</v>
      </c>
      <c r="C220" s="227"/>
      <c r="D220" s="172">
        <v>790</v>
      </c>
      <c r="E220" s="12"/>
      <c r="F220" s="12"/>
      <c r="G220" s="12"/>
      <c r="H220" s="12"/>
      <c r="I220" s="12"/>
    </row>
    <row r="221" spans="1:10" ht="19.5" customHeight="1">
      <c r="A221" s="12"/>
      <c r="B221" s="12"/>
      <c r="C221" s="12"/>
      <c r="D221" s="12"/>
      <c r="E221" s="12"/>
      <c r="F221" s="12"/>
      <c r="G221" s="12"/>
      <c r="H221" s="12"/>
      <c r="I221" s="12"/>
      <c r="J221" s="12"/>
    </row>
    <row r="222" spans="1:10" ht="19.5" customHeight="1">
      <c r="A222" s="12"/>
      <c r="B222" s="12"/>
      <c r="C222" s="12"/>
      <c r="D222" s="12"/>
      <c r="E222" s="12"/>
      <c r="F222" s="12"/>
      <c r="G222" s="12"/>
      <c r="H222" s="12"/>
      <c r="I222" s="12"/>
      <c r="J222" s="12"/>
    </row>
    <row r="223" spans="1:10" ht="19.5" customHeight="1">
      <c r="A223" s="12"/>
      <c r="B223" s="12"/>
      <c r="C223" s="12"/>
      <c r="D223" s="12"/>
      <c r="E223" s="12"/>
      <c r="F223" s="12"/>
      <c r="G223" s="12"/>
      <c r="H223" s="12"/>
      <c r="I223" s="12"/>
      <c r="J223" s="12"/>
    </row>
    <row r="224" spans="1:10" ht="19.5" customHeight="1">
      <c r="A224" s="12"/>
      <c r="B224" s="12"/>
      <c r="C224" s="12"/>
      <c r="D224" s="12"/>
      <c r="E224" s="12"/>
      <c r="F224" s="12"/>
      <c r="G224" s="12"/>
      <c r="H224" s="12"/>
      <c r="I224" s="12"/>
      <c r="J224" s="12"/>
    </row>
    <row r="225" spans="1:10" ht="19.5" customHeight="1">
      <c r="A225" s="12"/>
      <c r="B225" s="12" t="s">
        <v>351</v>
      </c>
      <c r="C225" s="12"/>
      <c r="D225" s="12"/>
      <c r="E225" s="12"/>
      <c r="F225" s="12"/>
      <c r="G225" s="12"/>
      <c r="H225" s="12"/>
      <c r="I225" s="12"/>
      <c r="J225" s="12"/>
    </row>
    <row r="226" spans="1:10" ht="19.5" customHeight="1" thickBot="1">
      <c r="A226" s="12"/>
      <c r="B226" s="12"/>
      <c r="C226" s="12"/>
      <c r="D226" s="12"/>
      <c r="E226" s="12"/>
      <c r="F226" s="12"/>
      <c r="G226" s="12"/>
      <c r="H226" s="12"/>
      <c r="I226" s="12"/>
      <c r="J226" s="12"/>
    </row>
    <row r="227" spans="1:10" ht="19.5" customHeight="1" thickBot="1">
      <c r="A227" s="12"/>
      <c r="B227" s="21" t="s">
        <v>50</v>
      </c>
      <c r="C227" s="33"/>
      <c r="D227" s="20" t="s">
        <v>51</v>
      </c>
      <c r="E227" s="12"/>
      <c r="F227" s="12"/>
      <c r="G227" s="12"/>
      <c r="H227" s="12"/>
      <c r="I227" s="12"/>
      <c r="J227" s="12"/>
    </row>
    <row r="228" spans="1:10" ht="19.5" customHeight="1" thickBot="1">
      <c r="A228" s="12"/>
      <c r="B228" s="21" t="s">
        <v>203</v>
      </c>
      <c r="C228" s="33"/>
      <c r="D228" s="20" t="s">
        <v>61</v>
      </c>
      <c r="E228" s="12"/>
      <c r="F228" s="12"/>
      <c r="G228" s="12"/>
      <c r="H228" s="12"/>
      <c r="I228" s="12"/>
      <c r="J228" s="12"/>
    </row>
    <row r="229" spans="1:10" ht="19.5" customHeight="1" thickBot="1">
      <c r="A229" s="12"/>
      <c r="B229" s="21" t="s">
        <v>52</v>
      </c>
      <c r="C229" s="33"/>
      <c r="D229" s="20" t="s">
        <v>53</v>
      </c>
      <c r="E229" s="12"/>
      <c r="F229" s="12"/>
      <c r="G229" s="12"/>
      <c r="H229" s="12"/>
      <c r="I229" s="12"/>
      <c r="J229" s="12"/>
    </row>
    <row r="230" spans="1:10" ht="19.5" customHeight="1" thickBot="1">
      <c r="A230" s="12"/>
      <c r="B230" s="21" t="s">
        <v>54</v>
      </c>
      <c r="C230" s="33"/>
      <c r="D230" s="20" t="s">
        <v>55</v>
      </c>
      <c r="E230" s="12"/>
      <c r="F230" s="12"/>
      <c r="G230" s="12"/>
      <c r="H230" s="12"/>
      <c r="I230" s="12"/>
      <c r="J230" s="12"/>
    </row>
    <row r="231" spans="1:10" ht="19.5" customHeight="1" thickBot="1">
      <c r="A231" s="12"/>
      <c r="B231" s="21" t="s">
        <v>56</v>
      </c>
      <c r="C231" s="33"/>
      <c r="D231" s="20" t="s">
        <v>53</v>
      </c>
      <c r="E231" s="12"/>
      <c r="F231" s="12"/>
      <c r="G231" s="12"/>
      <c r="H231" s="12"/>
      <c r="I231" s="12"/>
      <c r="J231" s="12"/>
    </row>
    <row r="232" spans="1:10" ht="19.5" customHeight="1" thickBot="1">
      <c r="A232" s="12"/>
      <c r="B232" s="222" t="s">
        <v>57</v>
      </c>
      <c r="C232" s="33"/>
      <c r="D232" s="20" t="s">
        <v>55</v>
      </c>
      <c r="E232" s="12"/>
      <c r="F232" s="12"/>
      <c r="G232" s="12"/>
      <c r="H232" s="12"/>
      <c r="I232" s="12"/>
      <c r="J232" s="12"/>
    </row>
    <row r="233" spans="1:10" ht="19.5" customHeight="1" thickBot="1">
      <c r="A233" s="12"/>
      <c r="B233" s="21" t="s">
        <v>58</v>
      </c>
      <c r="C233" s="33"/>
      <c r="D233" s="20" t="s">
        <v>55</v>
      </c>
      <c r="E233" s="12"/>
      <c r="F233" s="12"/>
      <c r="G233" s="12"/>
      <c r="H233" s="12"/>
      <c r="I233" s="12"/>
      <c r="J233" s="12"/>
    </row>
    <row r="234" spans="1:10" ht="19.5" customHeight="1" thickBot="1">
      <c r="A234" s="12"/>
      <c r="B234" s="21" t="s">
        <v>59</v>
      </c>
      <c r="C234" s="33"/>
      <c r="D234" s="20" t="s">
        <v>51</v>
      </c>
      <c r="E234" s="12"/>
      <c r="F234" s="12"/>
      <c r="G234" s="12"/>
      <c r="H234" s="12"/>
      <c r="I234" s="12"/>
      <c r="J234" s="12"/>
    </row>
    <row r="235" spans="1:10" ht="19.5" customHeight="1" thickBot="1">
      <c r="A235" s="12"/>
      <c r="B235" s="21" t="s">
        <v>60</v>
      </c>
      <c r="C235" s="33"/>
      <c r="D235" s="20" t="s">
        <v>61</v>
      </c>
      <c r="E235" s="12"/>
      <c r="F235" s="12"/>
      <c r="G235" s="12"/>
      <c r="H235" s="12"/>
      <c r="I235" s="12"/>
      <c r="J235" s="12"/>
    </row>
    <row r="236" spans="1:10" ht="19.5" customHeight="1" thickBot="1">
      <c r="A236" s="12"/>
      <c r="B236" s="21" t="s">
        <v>62</v>
      </c>
      <c r="C236" s="33"/>
      <c r="D236" s="20" t="s">
        <v>55</v>
      </c>
      <c r="E236" s="12"/>
      <c r="F236" s="12"/>
      <c r="G236" s="12"/>
      <c r="H236" s="12"/>
      <c r="I236" s="12"/>
      <c r="J236" s="12"/>
    </row>
    <row r="237" spans="1:10" ht="19.5" customHeight="1" thickBot="1">
      <c r="A237" s="12"/>
      <c r="B237" s="21" t="s">
        <v>63</v>
      </c>
      <c r="C237" s="33"/>
      <c r="D237" s="20" t="s">
        <v>55</v>
      </c>
      <c r="E237" s="12"/>
      <c r="F237" s="12"/>
      <c r="G237" s="12"/>
      <c r="H237" s="12"/>
      <c r="I237" s="12"/>
      <c r="J237" s="12"/>
    </row>
    <row r="238" spans="1:10" ht="19.5" customHeight="1" thickBot="1">
      <c r="A238" s="12"/>
      <c r="B238" s="21" t="s">
        <v>64</v>
      </c>
      <c r="C238" s="33"/>
      <c r="D238" s="20" t="s">
        <v>65</v>
      </c>
      <c r="E238" s="12"/>
      <c r="F238" s="12"/>
      <c r="G238" s="12"/>
      <c r="H238" s="12"/>
      <c r="I238" s="12"/>
      <c r="J238" s="12"/>
    </row>
    <row r="239" spans="1:10" ht="19.5" customHeight="1" thickBot="1">
      <c r="A239" s="12"/>
      <c r="B239" s="21" t="s">
        <v>66</v>
      </c>
      <c r="C239" s="33"/>
      <c r="D239" s="20" t="s">
        <v>65</v>
      </c>
      <c r="E239" s="12"/>
      <c r="F239" s="12"/>
      <c r="G239" s="12"/>
      <c r="H239" s="12"/>
      <c r="I239" s="12"/>
      <c r="J239" s="12"/>
    </row>
    <row r="240" spans="1:10" ht="19.5" customHeight="1" thickBot="1">
      <c r="A240" s="12"/>
      <c r="B240" s="21" t="s">
        <v>67</v>
      </c>
      <c r="C240" s="33"/>
      <c r="D240" s="20" t="s">
        <v>68</v>
      </c>
      <c r="E240" s="12"/>
      <c r="F240" s="12"/>
      <c r="G240" s="12"/>
      <c r="H240" s="12"/>
      <c r="I240" s="12"/>
      <c r="J240" s="12"/>
    </row>
    <row r="241" spans="1:10" ht="19.5" customHeight="1">
      <c r="A241" s="12"/>
      <c r="B241" s="12" t="s">
        <v>350</v>
      </c>
      <c r="C241" s="12"/>
      <c r="D241" s="12"/>
      <c r="E241" s="12"/>
      <c r="F241" s="12"/>
      <c r="G241" s="12"/>
      <c r="H241" s="12"/>
      <c r="I241" s="12"/>
      <c r="J241" s="12"/>
    </row>
  </sheetData>
  <sheetProtection sheet="1" selectLockedCells="1" selectUnlockedCells="1"/>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Ark5"/>
  <dimension ref="A1:A1"/>
  <sheetViews>
    <sheetView showGridLines="0" showRowColHeaders="0" showZeros="0" showOutlineSymbols="0" zoomScalePageLayoutView="0" workbookViewId="0" topLeftCell="A1">
      <selection activeCell="E44" sqref="E44"/>
    </sheetView>
  </sheetViews>
  <sheetFormatPr defaultColWidth="11.421875" defaultRowHeight="12.75"/>
  <sheetData/>
  <sheetProtection sheet="1" selectLockedCells="1" selectUnlockedCell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4"/>
  <dimension ref="A1:M28"/>
  <sheetViews>
    <sheetView showGridLines="0" showRowColHeaders="0" showZeros="0" showOutlineSymbols="0" zoomScalePageLayoutView="0" workbookViewId="0" topLeftCell="A1">
      <selection activeCell="A27" sqref="A27:A28"/>
    </sheetView>
  </sheetViews>
  <sheetFormatPr defaultColWidth="11.421875" defaultRowHeight="15" customHeight="1"/>
  <sheetData>
    <row r="1" spans="1:11" ht="15" customHeight="1">
      <c r="A1" s="483" t="s">
        <v>16</v>
      </c>
      <c r="B1" s="484"/>
      <c r="C1" s="484"/>
      <c r="D1" s="6" t="s">
        <v>17</v>
      </c>
      <c r="E1" s="6" t="s">
        <v>18</v>
      </c>
      <c r="F1" s="6" t="s">
        <v>19</v>
      </c>
      <c r="G1" s="22" t="s">
        <v>40</v>
      </c>
      <c r="H1" s="23"/>
      <c r="I1" s="24" t="s">
        <v>10</v>
      </c>
      <c r="J1" s="25"/>
      <c r="K1" s="26" t="s">
        <v>69</v>
      </c>
    </row>
    <row r="2" spans="1:11" ht="15" customHeight="1">
      <c r="A2" s="474" t="s">
        <v>376</v>
      </c>
      <c r="B2" s="475"/>
      <c r="C2" s="476"/>
      <c r="D2" s="7">
        <f>IF(A!F41&lt;&gt;0,C!$F21*A!F41,"")</f>
      </c>
      <c r="E2" s="7">
        <f>IF(A!G41&lt;&gt;0,C!$F22*A!G41,"")</f>
      </c>
      <c r="F2" s="7">
        <f>IF(A!H41&lt;&gt;0,C!$F23*A!H41,"")</f>
      </c>
      <c r="G2" s="37">
        <f aca="true" t="shared" si="0" ref="G2:G11">SUM(D2:F2)</f>
        <v>0</v>
      </c>
      <c r="H2" s="25">
        <f>IF(B!J5="","",+B!J5)</f>
      </c>
      <c r="I2" s="25"/>
      <c r="J2" s="25"/>
      <c r="K2" s="26" t="s">
        <v>70</v>
      </c>
    </row>
    <row r="3" spans="1:11" ht="15" customHeight="1">
      <c r="A3" s="474" t="s">
        <v>377</v>
      </c>
      <c r="B3" s="475"/>
      <c r="C3" s="476"/>
      <c r="D3" s="7">
        <f>IF(A!F42&lt;&gt;0,C!$F24*A!F42,"")</f>
      </c>
      <c r="E3" s="7">
        <f>IF(A!G42&lt;&gt;0,C!$F25*A!G42,"")</f>
      </c>
      <c r="F3" s="7">
        <f>IF(A!H42&lt;&gt;0,C!$F26*A!H42,"")</f>
      </c>
      <c r="G3" s="37">
        <f>SUM(D3:F3)</f>
        <v>0</v>
      </c>
      <c r="H3" s="25">
        <f>IF(B!J6="","",+B!J6)</f>
      </c>
      <c r="I3" s="25"/>
      <c r="J3" s="25"/>
      <c r="K3" s="26" t="s">
        <v>70</v>
      </c>
    </row>
    <row r="4" spans="1:11" ht="15" customHeight="1">
      <c r="A4" s="485" t="s">
        <v>20</v>
      </c>
      <c r="B4" s="486"/>
      <c r="C4" s="487"/>
      <c r="D4" s="7">
        <f>IF(A!F43&lt;&gt;0,C!F12*C!F27*A!F43,"")</f>
      </c>
      <c r="E4" s="7">
        <f>IF(A!G43&lt;&gt;0,C!F12*C!F28*A!G43,"")</f>
      </c>
      <c r="F4" s="7">
        <f>IF(A!H43&lt;&gt;0,C!F12*C!F29*A!H43,"")</f>
      </c>
      <c r="G4" s="37">
        <f t="shared" si="0"/>
        <v>0</v>
      </c>
      <c r="H4" s="25">
        <f>IF(B!J6="","",+B!J6)</f>
      </c>
      <c r="I4" s="25"/>
      <c r="J4" s="25"/>
      <c r="K4" s="26" t="s">
        <v>71</v>
      </c>
    </row>
    <row r="5" spans="1:11" ht="15" customHeight="1">
      <c r="A5" s="488" t="s">
        <v>22</v>
      </c>
      <c r="B5" s="486"/>
      <c r="C5" s="487"/>
      <c r="D5" s="7">
        <f>IF(A!F44&lt;&gt;0,C!F12*C!F27*A!F44,"")</f>
      </c>
      <c r="E5" s="7">
        <f>IF(A!G44&lt;&gt;0,C!F12*C!F28*A!G44,"")</f>
      </c>
      <c r="F5" s="7">
        <f>IF(A!H44&lt;&gt;0,C!F12*C!F29*A!H44,"")</f>
      </c>
      <c r="G5" s="37">
        <f>SUM(D5:F5)</f>
        <v>0</v>
      </c>
      <c r="H5" s="25">
        <f>IF(B!J5="","",+B!J5)</f>
      </c>
      <c r="I5" s="25"/>
      <c r="J5" s="25"/>
      <c r="K5" s="25"/>
    </row>
    <row r="6" spans="1:11" ht="15" customHeight="1">
      <c r="A6" s="477" t="s">
        <v>23</v>
      </c>
      <c r="B6" s="478"/>
      <c r="C6" s="479"/>
      <c r="D6" s="7">
        <f>IF(A!F45&lt;&gt;0,C!F12*C!F27*A!F45,"")</f>
      </c>
      <c r="E6" s="7">
        <f>IF(A!G45&lt;&gt;0,C!F12*C!F28*A!G45,"")</f>
      </c>
      <c r="F6" s="7">
        <f>IF(A!H45&lt;&gt;0,C!F12*C!F29*A!H45,"")</f>
      </c>
      <c r="G6" s="37">
        <f>SUM(D6:F6)</f>
        <v>0</v>
      </c>
      <c r="H6" s="25">
        <f>IF(B!J6="","",+B!J6)</f>
      </c>
      <c r="I6" s="25"/>
      <c r="J6" s="25"/>
      <c r="K6" s="25"/>
    </row>
    <row r="7" spans="1:11" ht="15" customHeight="1">
      <c r="A7" s="488" t="s">
        <v>21</v>
      </c>
      <c r="B7" s="486"/>
      <c r="C7" s="487"/>
      <c r="D7" s="7">
        <f>IF(A!F46&lt;&gt;0,A!F46*E!I7*C!$F$30,"")</f>
      </c>
      <c r="E7" s="7">
        <f>IF(A!G46&lt;&gt;0,A!G46*I7*C!$F$31,"")</f>
      </c>
      <c r="F7" s="7">
        <f>IF(A!H46&lt;&gt;0,I7*A!H46*C!$F$32,"")</f>
      </c>
      <c r="G7" s="37">
        <f t="shared" si="0"/>
        <v>0</v>
      </c>
      <c r="H7" s="25">
        <f>IF(B!J7="","",+B!J7)</f>
      </c>
      <c r="I7" s="38" t="e">
        <f>VLOOKUP(A!K46,C!$B$54:$D$220,3,FALSE)</f>
        <v>#N/A</v>
      </c>
      <c r="J7" s="25"/>
      <c r="K7" s="26" t="s">
        <v>72</v>
      </c>
    </row>
    <row r="8" spans="1:11" ht="15" customHeight="1">
      <c r="A8" s="488" t="s">
        <v>21</v>
      </c>
      <c r="B8" s="486"/>
      <c r="C8" s="487"/>
      <c r="D8" s="7">
        <f>IF(A!F47&lt;&gt;0,A!F47*E!I8*C!$F$30,"")</f>
      </c>
      <c r="E8" s="7">
        <f>IF(A!G47&lt;&gt;0,A!G47*I8*C!$F$31,"")</f>
      </c>
      <c r="F8" s="7">
        <f>IF(A!H47&lt;&gt;0,I8*A!H47*C!$F$32,"")</f>
      </c>
      <c r="G8" s="37">
        <f t="shared" si="0"/>
        <v>0</v>
      </c>
      <c r="H8" s="25">
        <f>IF(B!J8="","",+B!J8)</f>
      </c>
      <c r="I8" s="38" t="e">
        <f>VLOOKUP(A!K47,C!$B$54:$D$220,3,FALSE)</f>
        <v>#N/A</v>
      </c>
      <c r="J8" s="25"/>
      <c r="K8" s="25"/>
    </row>
    <row r="9" spans="1:11" ht="15" customHeight="1">
      <c r="A9" s="488" t="s">
        <v>22</v>
      </c>
      <c r="B9" s="486"/>
      <c r="C9" s="487"/>
      <c r="D9" s="7">
        <f>IF(A!F48&lt;&gt;0,A!F48*E!I9*C!$F$30,"")</f>
      </c>
      <c r="E9" s="7">
        <f>IF(A!G48&lt;&gt;0,A!G48*I9*C!$F$31,"")</f>
      </c>
      <c r="F9" s="7">
        <f>IF(A!H48&lt;&gt;0,I9*A!H48*C!$F$32,"")</f>
      </c>
      <c r="G9" s="37">
        <f t="shared" si="0"/>
        <v>0</v>
      </c>
      <c r="H9" s="25">
        <f>IF(B!J9="","",+B!J9)</f>
      </c>
      <c r="I9" s="38" t="e">
        <f>VLOOKUP(A!K48,C!$B$54:$D$220,3,FALSE)</f>
        <v>#N/A</v>
      </c>
      <c r="J9" s="25"/>
      <c r="K9" s="25"/>
    </row>
    <row r="10" spans="1:11" ht="15" customHeight="1">
      <c r="A10" s="477" t="s">
        <v>23</v>
      </c>
      <c r="B10" s="478"/>
      <c r="C10" s="479"/>
      <c r="D10" s="7">
        <f>IF(A!F49&lt;&gt;0,A!F49*E!I10*C!$F$30,"")</f>
      </c>
      <c r="E10" s="7">
        <f>IF(A!G49&lt;&gt;0,A!G49*I10*C!$F$31,"")</f>
      </c>
      <c r="F10" s="7">
        <f>IF(A!H49&lt;&gt;0,I10*A!H49*C!$F$32,"")</f>
      </c>
      <c r="G10" s="37">
        <f t="shared" si="0"/>
        <v>0</v>
      </c>
      <c r="H10" s="25">
        <f>IF(B!J10="","",+B!J10)</f>
      </c>
      <c r="I10" s="38" t="e">
        <f>VLOOKUP(A!K49,C!$B$54:$D$220,3,FALSE)</f>
        <v>#N/A</v>
      </c>
      <c r="J10" s="25"/>
      <c r="K10" s="25"/>
    </row>
    <row r="11" spans="1:11" ht="15" customHeight="1">
      <c r="A11" s="477" t="s">
        <v>158</v>
      </c>
      <c r="B11" s="478"/>
      <c r="C11" s="479"/>
      <c r="D11" s="221" t="e">
        <f>IF(A!#REF!&lt;&gt;0,A!#REF!*E!I11*C!$F$30,"")</f>
        <v>#REF!</v>
      </c>
      <c r="E11" s="7"/>
      <c r="G11" s="37" t="e">
        <f t="shared" si="0"/>
        <v>#REF!</v>
      </c>
      <c r="H11" s="25"/>
      <c r="I11" s="38" t="e">
        <f>VLOOKUP(A!#REF!,C!$B$54:$D$220,3,FALSE)</f>
        <v>#REF!</v>
      </c>
      <c r="J11" s="25"/>
      <c r="K11" s="25"/>
    </row>
    <row r="12" spans="1:11" ht="15" customHeight="1">
      <c r="A12" s="482" t="s">
        <v>132</v>
      </c>
      <c r="B12" s="482"/>
      <c r="C12" s="482"/>
      <c r="D12" s="36">
        <v>1</v>
      </c>
      <c r="E12" s="23"/>
      <c r="F12" s="140" t="s">
        <v>73</v>
      </c>
      <c r="G12" s="141"/>
      <c r="H12" s="142"/>
      <c r="I12" s="143"/>
      <c r="J12" s="25"/>
      <c r="K12" s="25"/>
    </row>
    <row r="13" spans="1:13" ht="15" customHeight="1">
      <c r="A13" s="481" t="s">
        <v>133</v>
      </c>
      <c r="B13" s="481"/>
      <c r="C13" s="481"/>
      <c r="D13" s="36">
        <v>1</v>
      </c>
      <c r="E13" s="23"/>
      <c r="F13" s="36">
        <f>SUMIF(B!I5:J15,"X",B!J5:J15)</f>
        <v>0</v>
      </c>
      <c r="G13" s="28"/>
      <c r="H13" s="25"/>
      <c r="I13" s="25"/>
      <c r="J13" s="114" t="s">
        <v>104</v>
      </c>
      <c r="K13" s="114"/>
      <c r="L13" s="114"/>
      <c r="M13" s="114"/>
    </row>
    <row r="14" spans="1:13" ht="15" customHeight="1">
      <c r="A14" s="480" t="s">
        <v>134</v>
      </c>
      <c r="B14" s="376"/>
      <c r="C14" s="376"/>
      <c r="D14" s="36">
        <v>8</v>
      </c>
      <c r="E14" s="23"/>
      <c r="F14" s="27"/>
      <c r="G14" s="28"/>
      <c r="H14" s="25"/>
      <c r="I14" s="25"/>
      <c r="J14" s="114" t="s">
        <v>17</v>
      </c>
      <c r="K14" s="115">
        <v>29</v>
      </c>
      <c r="L14" s="114"/>
      <c r="M14" s="114"/>
    </row>
    <row r="15" spans="1:13" ht="15" customHeight="1">
      <c r="A15" s="480" t="s">
        <v>135</v>
      </c>
      <c r="B15" s="376"/>
      <c r="C15" s="376"/>
      <c r="D15" s="36">
        <v>1</v>
      </c>
      <c r="E15" s="23"/>
      <c r="F15" s="138" t="s">
        <v>116</v>
      </c>
      <c r="G15" s="28"/>
      <c r="H15" s="25"/>
      <c r="I15" s="25"/>
      <c r="J15" s="114" t="s">
        <v>18</v>
      </c>
      <c r="K15" s="115">
        <v>117</v>
      </c>
      <c r="L15" s="114"/>
      <c r="M15" s="114"/>
    </row>
    <row r="16" spans="1:13" ht="15" customHeight="1">
      <c r="A16" s="480" t="s">
        <v>136</v>
      </c>
      <c r="B16" s="376"/>
      <c r="C16" s="376"/>
      <c r="D16" s="36">
        <v>1</v>
      </c>
      <c r="E16" s="23"/>
      <c r="F16" s="139" t="s">
        <v>131</v>
      </c>
      <c r="G16" s="28"/>
      <c r="H16" s="25"/>
      <c r="I16" s="25"/>
      <c r="J16" s="114" t="s">
        <v>19</v>
      </c>
      <c r="K16" s="115">
        <v>147</v>
      </c>
      <c r="L16" s="114"/>
      <c r="M16" s="114"/>
    </row>
    <row r="17" spans="1:13" ht="15" customHeight="1">
      <c r="A17" s="480" t="s">
        <v>137</v>
      </c>
      <c r="B17" s="376"/>
      <c r="C17" s="376"/>
      <c r="D17" s="36">
        <v>1</v>
      </c>
      <c r="E17" s="23"/>
      <c r="F17" s="36">
        <f>IF(A!M9="Tromsø",1,"")</f>
      </c>
      <c r="G17" s="28"/>
      <c r="H17" s="25"/>
      <c r="I17" s="25"/>
      <c r="J17" s="114" t="s">
        <v>179</v>
      </c>
      <c r="K17" s="114"/>
      <c r="L17" s="114"/>
      <c r="M17" s="114"/>
    </row>
    <row r="18" spans="1:13" ht="15" customHeight="1">
      <c r="A18" s="480" t="s">
        <v>145</v>
      </c>
      <c r="B18" s="376"/>
      <c r="C18" s="376"/>
      <c r="D18" s="36">
        <v>1</v>
      </c>
      <c r="E18" s="23"/>
      <c r="F18" s="23"/>
      <c r="G18" s="29"/>
      <c r="H18" s="25"/>
      <c r="I18" s="23"/>
      <c r="J18" s="114" t="s">
        <v>17</v>
      </c>
      <c r="K18" s="115">
        <v>19</v>
      </c>
      <c r="L18" s="114"/>
      <c r="M18" s="114"/>
    </row>
    <row r="19" spans="1:13" ht="15" customHeight="1">
      <c r="A19" s="480" t="s">
        <v>145</v>
      </c>
      <c r="B19" s="376"/>
      <c r="C19" s="376"/>
      <c r="D19" s="36">
        <v>1</v>
      </c>
      <c r="J19" s="114" t="s">
        <v>18</v>
      </c>
      <c r="K19" s="115">
        <v>76</v>
      </c>
      <c r="L19" s="114"/>
      <c r="M19" s="114"/>
    </row>
    <row r="20" spans="10:13" ht="15" customHeight="1">
      <c r="J20" s="114" t="s">
        <v>19</v>
      </c>
      <c r="K20" s="115">
        <v>95</v>
      </c>
      <c r="L20" s="114"/>
      <c r="M20" s="114"/>
    </row>
    <row r="22" ht="15" customHeight="1">
      <c r="A22" s="235" t="s">
        <v>361</v>
      </c>
    </row>
    <row r="23" ht="15" customHeight="1">
      <c r="A23" s="235" t="s">
        <v>362</v>
      </c>
    </row>
    <row r="24" spans="1:7" ht="15" customHeight="1">
      <c r="A24" s="235" t="s">
        <v>363</v>
      </c>
      <c r="G24" s="108">
        <f>ROUNDDOWN(G9,0)</f>
        <v>0</v>
      </c>
    </row>
    <row r="25" ht="15" customHeight="1">
      <c r="A25" s="235" t="s">
        <v>364</v>
      </c>
    </row>
    <row r="27" ht="15" customHeight="1">
      <c r="A27" s="57" t="s">
        <v>386</v>
      </c>
    </row>
    <row r="28" ht="15" customHeight="1">
      <c r="A28" s="57" t="s">
        <v>387</v>
      </c>
    </row>
  </sheetData>
  <sheetProtection sheet="1" selectLockedCells="1" selectUnlockedCells="1"/>
  <mergeCells count="19">
    <mergeCell ref="A1:C1"/>
    <mergeCell ref="A2:C2"/>
    <mergeCell ref="A4:C4"/>
    <mergeCell ref="A7:C7"/>
    <mergeCell ref="A5:C5"/>
    <mergeCell ref="A15:C15"/>
    <mergeCell ref="A8:C8"/>
    <mergeCell ref="A9:C9"/>
    <mergeCell ref="A10:C10"/>
    <mergeCell ref="A11:C11"/>
    <mergeCell ref="A3:C3"/>
    <mergeCell ref="A6:C6"/>
    <mergeCell ref="A19:C19"/>
    <mergeCell ref="A13:C13"/>
    <mergeCell ref="A17:C17"/>
    <mergeCell ref="A12:C12"/>
    <mergeCell ref="A14:C14"/>
    <mergeCell ref="A16:C16"/>
    <mergeCell ref="A18:C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Jahre</dc:creator>
  <cp:keywords/>
  <dc:description/>
  <cp:lastModifiedBy>Tjugum, Tove Briseid</cp:lastModifiedBy>
  <cp:lastPrinted>2018-10-17T10:18:15Z</cp:lastPrinted>
  <dcterms:created xsi:type="dcterms:W3CDTF">2002-02-11T10:23:22Z</dcterms:created>
  <dcterms:modified xsi:type="dcterms:W3CDTF">2019-02-05T09:58:58Z</dcterms:modified>
  <cp:category/>
  <cp:version/>
  <cp:contentType/>
  <cp:contentStatus/>
</cp:coreProperties>
</file>