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9.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10.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1.xml" ContentType="application/vnd.openxmlformats-officedocument.drawing+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drawings/drawing14.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5.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6.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7.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8.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19.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20.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1.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2.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23.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24.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25.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drawings/drawing26.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drawings/drawing27.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drawings/drawing28.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drawings/drawing29.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drawings/drawing30.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31.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drawings/drawing32.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drawings/drawing33.xml" ContentType="application/vnd.openxmlformats-officedocument.drawing+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drawings/drawing34.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35.xml" ContentType="application/vnd.openxmlformats-officedocument.drawing+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drawings/drawing36.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drawings/drawing37.xml" ContentType="application/vnd.openxmlformats-officedocument.drawing+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drawings/drawing38.xml" ContentType="application/vnd.openxmlformats-officedocument.drawing+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drawings/drawing39.xml" ContentType="application/vnd.openxmlformats-officedocument.drawing+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drawings/drawing40.xml" ContentType="application/vnd.openxmlformats-officedocument.drawing+xml"/>
  <Override PartName="/xl/charts/chart108.xml" ContentType="application/vnd.openxmlformats-officedocument.drawingml.chart+xml"/>
  <Override PartName="/xl/charts/chart109.xml" ContentType="application/vnd.openxmlformats-officedocument.drawingml.chart+xml"/>
  <Override PartName="/xl/drawings/drawing41.xml" ContentType="application/vnd.openxmlformats-officedocument.drawing+xml"/>
  <Override PartName="/xl/charts/chart110.xml" ContentType="application/vnd.openxmlformats-officedocument.drawingml.chart+xml"/>
  <Override PartName="/xl/drawings/drawing42.xml" ContentType="application/vnd.openxmlformats-officedocument.drawing+xml"/>
  <Override PartName="/xl/charts/chart111.xml" ContentType="application/vnd.openxmlformats-officedocument.drawingml.chart+xml"/>
  <Override PartName="/xl/charts/chart112.xml" ContentType="application/vnd.openxmlformats-officedocument.drawingml.chart+xml"/>
  <Override PartName="/xl/drawings/drawing43.xml" ContentType="application/vnd.openxmlformats-officedocument.drawing+xml"/>
  <Override PartName="/xl/charts/chart1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mmrmamo\Documents\Økonominettverk\2015 - Ålesund - Waterfront\"/>
    </mc:Choice>
  </mc:AlternateContent>
  <bookViews>
    <workbookView xWindow="0" yWindow="0" windowWidth="21600" windowHeight="11660" tabRatio="970"/>
  </bookViews>
  <sheets>
    <sheet name="FREMSIDE_ØKONOMI" sheetId="1" r:id="rId1"/>
    <sheet name="Skatt" sheetId="6" r:id="rId2"/>
    <sheet name="rammetilskudd" sheetId="7" r:id="rId3"/>
    <sheet name="andre statstilsk" sheetId="8" r:id="rId4"/>
    <sheet name="Renteinntekter kraftfond" sheetId="10" r:id="rId5"/>
    <sheet name="Utbytte ØE" sheetId="13" r:id="rId6"/>
    <sheet name="gev_tap fin instr" sheetId="9" r:id="rId7"/>
    <sheet name="langsiktig gj" sheetId="11" r:id="rId8"/>
    <sheet name="sentradm" sheetId="14" r:id="rId9"/>
    <sheet name="pol st" sheetId="21" r:id="rId10"/>
    <sheet name="prosj_avs" sheetId="18" r:id="rId11"/>
    <sheet name="reinhald" sheetId="19" r:id="rId12"/>
    <sheet name="it-dr" sheetId="20" r:id="rId13"/>
    <sheet name="Skodje b skule" sheetId="22" r:id="rId14"/>
    <sheet name="Valle skule_sfo" sheetId="26" r:id="rId15"/>
    <sheet name="Stette skule_sfo" sheetId="28" r:id="rId16"/>
    <sheet name="Skodje u skole" sheetId="23" r:id="rId17"/>
    <sheet name="Felles_gr_sk" sheetId="24" r:id="rId18"/>
    <sheet name="ppt" sheetId="41" r:id="rId19"/>
    <sheet name="rel form" sheetId="42" r:id="rId20"/>
    <sheet name="landbr" sheetId="43" r:id="rId21"/>
    <sheet name="bvern" sheetId="38" r:id="rId22"/>
    <sheet name="NAV" sheetId="39" r:id="rId23"/>
    <sheet name="flykningar" sheetId="50" r:id="rId24"/>
    <sheet name="Skodje b hage" sheetId="25" r:id="rId25"/>
    <sheet name="Valle b hage" sheetId="27" r:id="rId26"/>
    <sheet name="stette bhg" sheetId="29" r:id="rId27"/>
    <sheet name="Prestemarka bhg" sheetId="45" r:id="rId28"/>
    <sheet name="felles_barnehage" sheetId="47" r:id="rId29"/>
    <sheet name="kultur" sheetId="40" r:id="rId30"/>
    <sheet name="SOMS" sheetId="30" r:id="rId31"/>
    <sheet name="HBO" sheetId="31" r:id="rId32"/>
    <sheet name="SAMHREF" sheetId="32" r:id="rId33"/>
    <sheet name="PM BU" sheetId="33" r:id="rId34"/>
    <sheet name="PM DT" sheetId="34" r:id="rId35"/>
    <sheet name="helsesent" sheetId="37" r:id="rId36"/>
    <sheet name="koord_eining" sheetId="49" r:id="rId37"/>
    <sheet name="FUE" sheetId="35" r:id="rId38"/>
    <sheet name="KMTD" sheetId="36" r:id="rId39"/>
    <sheet name="Prognose_einingane" sheetId="51" r:id="rId40"/>
    <sheet name="Ansv lån ØE" sheetId="12" r:id="rId41"/>
    <sheet name="per_budsj" sheetId="46" r:id="rId42"/>
    <sheet name="sykefr" sheetId="15" r:id="rId43"/>
    <sheet name="demogr" sheetId="16" r:id="rId44"/>
    <sheet name="tal tils" sheetId="17" r:id="rId45"/>
    <sheet name="mva ref" sheetId="44" r:id="rId46"/>
    <sheet name="fordelt_akk_budsj" sheetId="48" r:id="rId47"/>
  </sheets>
  <calcPr calcId="152511"/>
</workbook>
</file>

<file path=xl/calcChain.xml><?xml version="1.0" encoding="utf-8"?>
<calcChain xmlns="http://schemas.openxmlformats.org/spreadsheetml/2006/main">
  <c r="F29" i="51" l="1"/>
  <c r="F34" i="51" s="1"/>
  <c r="L11" i="51" s="1"/>
  <c r="Z31" i="1" l="1"/>
  <c r="Z32" i="1"/>
  <c r="Z33" i="1"/>
  <c r="Z34" i="1"/>
  <c r="Z35" i="1"/>
  <c r="Z36" i="1"/>
  <c r="Z37" i="1"/>
  <c r="Z38" i="1"/>
  <c r="Z39" i="1"/>
  <c r="R52" i="51" l="1"/>
  <c r="Y32" i="1"/>
  <c r="AA32" i="1" s="1"/>
  <c r="Y33" i="1"/>
  <c r="Y34" i="1"/>
  <c r="Y35" i="1"/>
  <c r="Y36" i="1"/>
  <c r="Y37" i="1"/>
  <c r="Y38" i="1"/>
  <c r="Y39" i="1"/>
  <c r="Y31" i="1"/>
  <c r="F7" i="30"/>
  <c r="F8" i="30"/>
  <c r="F9" i="30"/>
  <c r="AC45" i="1" s="1"/>
  <c r="F10" i="30"/>
  <c r="AD45" i="1" s="1"/>
  <c r="F11" i="30"/>
  <c r="F12" i="30"/>
  <c r="F13" i="30"/>
  <c r="F14" i="30"/>
  <c r="F15" i="30"/>
  <c r="F16" i="30"/>
  <c r="F17" i="30"/>
  <c r="F6" i="30"/>
  <c r="S52" i="51" l="1"/>
  <c r="Y29" i="1"/>
  <c r="Y30" i="1"/>
  <c r="Y28" i="1"/>
  <c r="AA38" i="1" l="1"/>
  <c r="AA34" i="1"/>
  <c r="AA36" i="1"/>
  <c r="AA35" i="1"/>
  <c r="AA31" i="1"/>
  <c r="AA37" i="1"/>
  <c r="AA33" i="1"/>
  <c r="AA39" i="1"/>
  <c r="J29" i="1" l="1"/>
  <c r="J30" i="1"/>
  <c r="J31" i="1"/>
  <c r="J10" i="1" s="1"/>
  <c r="J32" i="1"/>
  <c r="J11" i="1" s="1"/>
  <c r="J33" i="1"/>
  <c r="J12" i="1" s="1"/>
  <c r="J34" i="1"/>
  <c r="J13" i="1" s="1"/>
  <c r="J35" i="1"/>
  <c r="J14" i="1" s="1"/>
  <c r="J36" i="1"/>
  <c r="J15" i="1" s="1"/>
  <c r="J37" i="1"/>
  <c r="J16" i="1" s="1"/>
  <c r="J38" i="1"/>
  <c r="J17" i="1" s="1"/>
  <c r="J39" i="1"/>
  <c r="J18" i="1" s="1"/>
  <c r="J20" i="1" s="1"/>
  <c r="J28" i="1"/>
  <c r="J22" i="1" l="1"/>
  <c r="L10" i="51"/>
  <c r="L12" i="51" s="1"/>
  <c r="L14" i="51" s="1"/>
  <c r="L16" i="51" s="1"/>
  <c r="I62" i="8"/>
  <c r="H62" i="8"/>
  <c r="J62" i="8" s="1"/>
  <c r="E62" i="8"/>
  <c r="I61" i="8"/>
  <c r="H61" i="8"/>
  <c r="E61" i="8"/>
  <c r="I60" i="8"/>
  <c r="H60" i="8"/>
  <c r="E60" i="8"/>
  <c r="I59" i="8"/>
  <c r="H59" i="8"/>
  <c r="E59" i="8"/>
  <c r="I58" i="8"/>
  <c r="H58" i="8"/>
  <c r="E58" i="8"/>
  <c r="I57" i="8"/>
  <c r="H57" i="8"/>
  <c r="E57" i="8"/>
  <c r="I56" i="8"/>
  <c r="H56" i="8"/>
  <c r="E56" i="8"/>
  <c r="I55" i="8"/>
  <c r="H55" i="8"/>
  <c r="E55" i="8"/>
  <c r="I54" i="8"/>
  <c r="H54" i="8"/>
  <c r="E54" i="8"/>
  <c r="I53" i="8"/>
  <c r="H53" i="8"/>
  <c r="J53" i="8" s="1"/>
  <c r="E53" i="8"/>
  <c r="I52" i="8"/>
  <c r="H52" i="8"/>
  <c r="E52" i="8"/>
  <c r="I51" i="8"/>
  <c r="H51" i="8"/>
  <c r="E51" i="8"/>
  <c r="J52" i="8" l="1"/>
  <c r="J56" i="8"/>
  <c r="J60" i="8"/>
  <c r="L24" i="51"/>
  <c r="L25" i="51" s="1"/>
  <c r="S51" i="51"/>
  <c r="R51" i="51"/>
  <c r="J61" i="8"/>
  <c r="J58" i="8"/>
  <c r="J57" i="8"/>
  <c r="J54" i="8"/>
  <c r="J51" i="8"/>
  <c r="J55" i="8"/>
  <c r="J59" i="8"/>
  <c r="F17" i="47"/>
  <c r="F16" i="47"/>
  <c r="F15" i="47"/>
  <c r="F14" i="47"/>
  <c r="F13" i="47"/>
  <c r="F12" i="47"/>
  <c r="F11" i="47"/>
  <c r="F10" i="47"/>
  <c r="AD41" i="1" s="1"/>
  <c r="F9" i="47"/>
  <c r="AC41" i="1" s="1"/>
  <c r="F7" i="47"/>
  <c r="F6" i="47"/>
  <c r="F8" i="47"/>
  <c r="F7" i="40" l="1"/>
  <c r="F8" i="40"/>
  <c r="F9" i="40"/>
  <c r="AC42" i="1" s="1"/>
  <c r="F10" i="40"/>
  <c r="AD42" i="1" s="1"/>
  <c r="F11" i="40"/>
  <c r="F12" i="40"/>
  <c r="F13" i="40"/>
  <c r="F14" i="40"/>
  <c r="F15" i="40"/>
  <c r="F16" i="40"/>
  <c r="F17" i="40"/>
  <c r="F6" i="40"/>
  <c r="F7" i="24"/>
  <c r="F8" i="24"/>
  <c r="F9" i="24"/>
  <c r="AC36" i="1" s="1"/>
  <c r="F10" i="24"/>
  <c r="AD36" i="1" s="1"/>
  <c r="F11" i="24"/>
  <c r="F12" i="24"/>
  <c r="F13" i="24"/>
  <c r="F14" i="24"/>
  <c r="F15" i="24"/>
  <c r="F16" i="24"/>
  <c r="F17" i="24"/>
  <c r="F6" i="24"/>
  <c r="D7" i="45"/>
  <c r="Z29" i="1" s="1"/>
  <c r="D8" i="45"/>
  <c r="Z30" i="1" s="1"/>
  <c r="D6" i="45"/>
  <c r="Z28" i="1" s="1"/>
  <c r="F7" i="32"/>
  <c r="F8" i="32"/>
  <c r="F9" i="32"/>
  <c r="AC47" i="1" s="1"/>
  <c r="F10" i="32"/>
  <c r="AD47" i="1" s="1"/>
  <c r="F11" i="32"/>
  <c r="F12" i="32"/>
  <c r="F13" i="32"/>
  <c r="F14" i="32"/>
  <c r="F15" i="32"/>
  <c r="F16" i="32"/>
  <c r="F17" i="32"/>
  <c r="F6" i="32"/>
  <c r="AA28" i="1" l="1"/>
  <c r="J7" i="1"/>
  <c r="AA30" i="1"/>
  <c r="J9" i="1"/>
  <c r="AA29" i="1"/>
  <c r="J8" i="1"/>
  <c r="E28" i="13"/>
  <c r="E29" i="13"/>
  <c r="E30" i="13"/>
  <c r="E31" i="13"/>
  <c r="E32" i="13"/>
  <c r="E33" i="13"/>
  <c r="E34" i="13"/>
  <c r="E35" i="13"/>
  <c r="E36" i="13"/>
  <c r="E37" i="13"/>
  <c r="E38" i="13"/>
  <c r="E27" i="13"/>
  <c r="R93" i="50"/>
  <c r="R92" i="50"/>
  <c r="E92" i="50"/>
  <c r="R91" i="50"/>
  <c r="E91" i="50"/>
  <c r="R90" i="50"/>
  <c r="E90" i="50"/>
  <c r="R89" i="50"/>
  <c r="E89" i="50"/>
  <c r="R88" i="50"/>
  <c r="E88" i="50"/>
  <c r="R87" i="50"/>
  <c r="E87" i="50"/>
  <c r="R86" i="50"/>
  <c r="E86" i="50"/>
  <c r="R85" i="50"/>
  <c r="E85" i="50"/>
  <c r="E84" i="50"/>
  <c r="E83" i="50"/>
  <c r="V82" i="50"/>
  <c r="V89" i="50" s="1"/>
  <c r="W89" i="50" s="1"/>
  <c r="E82" i="50"/>
  <c r="E81" i="50"/>
  <c r="J17" i="50"/>
  <c r="I17" i="50"/>
  <c r="F17" i="50"/>
  <c r="J16" i="50"/>
  <c r="I16" i="50"/>
  <c r="F16" i="50"/>
  <c r="J15" i="50"/>
  <c r="I15" i="50"/>
  <c r="F15" i="50"/>
  <c r="J14" i="50"/>
  <c r="I14" i="50"/>
  <c r="F14" i="50"/>
  <c r="J13" i="50"/>
  <c r="I13" i="50"/>
  <c r="F13" i="50"/>
  <c r="J12" i="50"/>
  <c r="I12" i="50"/>
  <c r="F12" i="50"/>
  <c r="J11" i="50"/>
  <c r="I11" i="50"/>
  <c r="F11" i="50"/>
  <c r="J10" i="50"/>
  <c r="I10" i="50"/>
  <c r="F10" i="50"/>
  <c r="AD57" i="1" s="1"/>
  <c r="J9" i="50"/>
  <c r="I9" i="50"/>
  <c r="F9" i="50"/>
  <c r="AC57" i="1" s="1"/>
  <c r="J8" i="50"/>
  <c r="I8" i="50"/>
  <c r="F8" i="50"/>
  <c r="J7" i="50"/>
  <c r="I7" i="50"/>
  <c r="F7" i="50"/>
  <c r="J6" i="50"/>
  <c r="I6" i="50"/>
  <c r="F6" i="50"/>
  <c r="R103" i="49"/>
  <c r="R102" i="49"/>
  <c r="R101" i="49"/>
  <c r="E101" i="49"/>
  <c r="R100" i="49"/>
  <c r="E100" i="49"/>
  <c r="R99" i="49"/>
  <c r="E99" i="49"/>
  <c r="R98" i="49"/>
  <c r="E98" i="49"/>
  <c r="R97" i="49"/>
  <c r="E97" i="49"/>
  <c r="R96" i="49"/>
  <c r="E96" i="49"/>
  <c r="R95" i="49"/>
  <c r="E95" i="49"/>
  <c r="E94" i="49"/>
  <c r="V92" i="49"/>
  <c r="V100" i="49" s="1"/>
  <c r="W100" i="49" s="1"/>
  <c r="E92" i="49"/>
  <c r="E91" i="49"/>
  <c r="E90" i="49"/>
  <c r="J17" i="49"/>
  <c r="I17" i="49"/>
  <c r="F17" i="49"/>
  <c r="J16" i="49"/>
  <c r="I16" i="49"/>
  <c r="F16" i="49"/>
  <c r="J15" i="49"/>
  <c r="I15" i="49"/>
  <c r="F15" i="49"/>
  <c r="J14" i="49"/>
  <c r="I14" i="49"/>
  <c r="F14" i="49"/>
  <c r="J13" i="49"/>
  <c r="I13" i="49"/>
  <c r="F13" i="49"/>
  <c r="J12" i="49"/>
  <c r="I12" i="49"/>
  <c r="F12" i="49"/>
  <c r="J11" i="49"/>
  <c r="I11" i="49"/>
  <c r="F11" i="49"/>
  <c r="J10" i="49"/>
  <c r="I10" i="49"/>
  <c r="F10" i="49"/>
  <c r="AD51" i="1" s="1"/>
  <c r="J9" i="49"/>
  <c r="I9" i="49"/>
  <c r="F9" i="49"/>
  <c r="AC51" i="1" s="1"/>
  <c r="J8" i="49"/>
  <c r="I8" i="49"/>
  <c r="F8" i="49"/>
  <c r="J7" i="49"/>
  <c r="I7" i="49"/>
  <c r="F7" i="49"/>
  <c r="J6" i="49"/>
  <c r="I6" i="49"/>
  <c r="F6" i="49"/>
  <c r="K6" i="50" l="1"/>
  <c r="K10" i="50"/>
  <c r="K14" i="50"/>
  <c r="K16" i="49"/>
  <c r="K14" i="49"/>
  <c r="K16" i="50"/>
  <c r="K12" i="50"/>
  <c r="K12" i="49"/>
  <c r="K8" i="50"/>
  <c r="K10" i="49"/>
  <c r="K8" i="49"/>
  <c r="K11" i="49"/>
  <c r="K15" i="49"/>
  <c r="K9" i="49"/>
  <c r="K13" i="49"/>
  <c r="K17" i="49"/>
  <c r="K9" i="50"/>
  <c r="K13" i="50"/>
  <c r="K17" i="50"/>
  <c r="K7" i="50"/>
  <c r="K11" i="50"/>
  <c r="K15" i="50"/>
  <c r="V83" i="50"/>
  <c r="W83" i="50" s="1"/>
  <c r="V84" i="50"/>
  <c r="W84" i="50" s="1"/>
  <c r="V88" i="50"/>
  <c r="W88" i="50" s="1"/>
  <c r="V92" i="50"/>
  <c r="W92" i="50" s="1"/>
  <c r="W82" i="50"/>
  <c r="V87" i="50"/>
  <c r="W87" i="50" s="1"/>
  <c r="V91" i="50"/>
  <c r="W91" i="50" s="1"/>
  <c r="V86" i="50"/>
  <c r="W86" i="50" s="1"/>
  <c r="V90" i="50"/>
  <c r="W90" i="50" s="1"/>
  <c r="V93" i="50"/>
  <c r="W93" i="50" s="1"/>
  <c r="V85" i="50"/>
  <c r="W85" i="50" s="1"/>
  <c r="K7" i="49"/>
  <c r="K6" i="49"/>
  <c r="V95" i="49"/>
  <c r="W95" i="49" s="1"/>
  <c r="V99" i="49"/>
  <c r="W99" i="49" s="1"/>
  <c r="V102" i="49"/>
  <c r="W102" i="49" s="1"/>
  <c r="V93" i="49"/>
  <c r="W93" i="49" s="1"/>
  <c r="V94" i="49"/>
  <c r="W94" i="49" s="1"/>
  <c r="V98" i="49"/>
  <c r="W98" i="49" s="1"/>
  <c r="V97" i="49"/>
  <c r="W97" i="49" s="1"/>
  <c r="V101" i="49"/>
  <c r="W101" i="49" s="1"/>
  <c r="V103" i="49"/>
  <c r="W103" i="49" s="1"/>
  <c r="W92" i="49"/>
  <c r="V96" i="49"/>
  <c r="W96" i="49" s="1"/>
  <c r="I25" i="11"/>
  <c r="I26" i="11"/>
  <c r="I27" i="11"/>
  <c r="I28" i="11"/>
  <c r="I29" i="11"/>
  <c r="I30" i="11"/>
  <c r="I31" i="11"/>
  <c r="I32" i="11"/>
  <c r="I33" i="11"/>
  <c r="I34" i="11"/>
  <c r="I35" i="11"/>
  <c r="I24" i="11"/>
  <c r="H25" i="11"/>
  <c r="J25" i="11" s="1"/>
  <c r="H26" i="11"/>
  <c r="J26" i="11" s="1"/>
  <c r="H27" i="11"/>
  <c r="J27" i="11" s="1"/>
  <c r="H28" i="11"/>
  <c r="J28" i="11" s="1"/>
  <c r="H29" i="11"/>
  <c r="J29" i="11" s="1"/>
  <c r="H30" i="11"/>
  <c r="J30" i="11" s="1"/>
  <c r="H31" i="11"/>
  <c r="J31" i="11" s="1"/>
  <c r="H32" i="11"/>
  <c r="J32" i="11" s="1"/>
  <c r="H33" i="11"/>
  <c r="J33" i="11" s="1"/>
  <c r="H34" i="11"/>
  <c r="J34" i="11" s="1"/>
  <c r="H35" i="11"/>
  <c r="J35" i="11" s="1"/>
  <c r="H24" i="11"/>
  <c r="J24" i="11" s="1"/>
  <c r="I7" i="11"/>
  <c r="I8" i="11"/>
  <c r="I9" i="11"/>
  <c r="I10" i="11"/>
  <c r="I11" i="11"/>
  <c r="I12" i="11"/>
  <c r="I13" i="11"/>
  <c r="I14" i="11"/>
  <c r="I15" i="11"/>
  <c r="I16" i="11"/>
  <c r="I17" i="11"/>
  <c r="I6" i="11"/>
  <c r="H7" i="11"/>
  <c r="J7" i="11" s="1"/>
  <c r="H8" i="11"/>
  <c r="J8" i="11" s="1"/>
  <c r="H9" i="11"/>
  <c r="J9" i="11" s="1"/>
  <c r="H10" i="11"/>
  <c r="J10" i="11" s="1"/>
  <c r="H11" i="11"/>
  <c r="J11" i="11" s="1"/>
  <c r="H12" i="11"/>
  <c r="J12" i="11" s="1"/>
  <c r="H13" i="11"/>
  <c r="J13" i="11" s="1"/>
  <c r="H14" i="11"/>
  <c r="J14" i="11" s="1"/>
  <c r="H15" i="11"/>
  <c r="J15" i="11" s="1"/>
  <c r="H16" i="11"/>
  <c r="J16" i="11" s="1"/>
  <c r="H17" i="11"/>
  <c r="J17" i="11" s="1"/>
  <c r="H6" i="11"/>
  <c r="J6" i="11" s="1"/>
  <c r="E25" i="11"/>
  <c r="E26" i="11"/>
  <c r="E27" i="11"/>
  <c r="E28" i="11"/>
  <c r="E29" i="11"/>
  <c r="E30" i="11"/>
  <c r="E31" i="11"/>
  <c r="E32" i="11"/>
  <c r="E33" i="11"/>
  <c r="E34" i="11"/>
  <c r="E35" i="11"/>
  <c r="E24" i="11"/>
  <c r="E7" i="11"/>
  <c r="E8" i="11"/>
  <c r="E9" i="11"/>
  <c r="E10" i="11"/>
  <c r="E11" i="11"/>
  <c r="E12" i="11"/>
  <c r="E13" i="11"/>
  <c r="E14" i="11"/>
  <c r="E15" i="11"/>
  <c r="E16" i="11"/>
  <c r="E17" i="11"/>
  <c r="E6" i="11"/>
  <c r="N45" i="9"/>
  <c r="N46" i="9"/>
  <c r="N47" i="9"/>
  <c r="N48" i="9"/>
  <c r="N49" i="9"/>
  <c r="N50" i="9"/>
  <c r="N51" i="9"/>
  <c r="N52" i="9"/>
  <c r="N53" i="9"/>
  <c r="N54" i="9"/>
  <c r="N44" i="9"/>
  <c r="N43" i="9"/>
  <c r="M42" i="9"/>
  <c r="F23" i="9"/>
  <c r="I28" i="1" s="1"/>
  <c r="K28" i="1" s="1"/>
  <c r="L24" i="9"/>
  <c r="L25" i="9"/>
  <c r="L26" i="9"/>
  <c r="L27" i="9"/>
  <c r="L28" i="9"/>
  <c r="L29" i="9"/>
  <c r="L30" i="9"/>
  <c r="L31" i="9"/>
  <c r="L32" i="9"/>
  <c r="L33" i="9"/>
  <c r="L34" i="9"/>
  <c r="L23" i="9"/>
  <c r="F27" i="9"/>
  <c r="F26" i="9"/>
  <c r="F25" i="9"/>
  <c r="I30" i="1" s="1"/>
  <c r="K30" i="1" s="1"/>
  <c r="F24" i="9"/>
  <c r="I29" i="1" s="1"/>
  <c r="K29" i="1" s="1"/>
  <c r="M42" i="13"/>
  <c r="I7" i="13"/>
  <c r="I8" i="13"/>
  <c r="I9" i="13"/>
  <c r="I10" i="13"/>
  <c r="I11" i="13"/>
  <c r="I12" i="13"/>
  <c r="I13" i="13"/>
  <c r="I14" i="13"/>
  <c r="I15" i="13"/>
  <c r="I16" i="13"/>
  <c r="I17" i="13"/>
  <c r="I6" i="13"/>
  <c r="H7" i="13"/>
  <c r="J7" i="13" s="1"/>
  <c r="H8" i="13"/>
  <c r="J8" i="13" s="1"/>
  <c r="H9" i="13"/>
  <c r="J9" i="13" s="1"/>
  <c r="H10" i="13"/>
  <c r="J10" i="13" s="1"/>
  <c r="H11" i="13"/>
  <c r="J11" i="13" s="1"/>
  <c r="H12" i="13"/>
  <c r="J12" i="13" s="1"/>
  <c r="H13" i="13"/>
  <c r="J13" i="13" s="1"/>
  <c r="H14" i="13"/>
  <c r="J14" i="13" s="1"/>
  <c r="H15" i="13"/>
  <c r="J15" i="13" s="1"/>
  <c r="H16" i="13"/>
  <c r="J16" i="13" s="1"/>
  <c r="H17" i="13"/>
  <c r="J17" i="13" s="1"/>
  <c r="H6" i="13"/>
  <c r="J6" i="13" s="1"/>
  <c r="E7" i="13"/>
  <c r="E8" i="13"/>
  <c r="E9" i="13"/>
  <c r="E10" i="13"/>
  <c r="E11" i="13"/>
  <c r="E12" i="13"/>
  <c r="E13" i="13"/>
  <c r="E14" i="13"/>
  <c r="E15" i="13"/>
  <c r="E16" i="13"/>
  <c r="E17" i="13"/>
  <c r="E6" i="13"/>
  <c r="F26" i="10"/>
  <c r="K27" i="9" l="1"/>
  <c r="M27" i="9" s="1"/>
  <c r="I32" i="1"/>
  <c r="K32" i="1" s="1"/>
  <c r="K26" i="9"/>
  <c r="M26" i="9" s="1"/>
  <c r="I31" i="1"/>
  <c r="K31" i="1" s="1"/>
  <c r="K24" i="9"/>
  <c r="M24" i="9" s="1"/>
  <c r="K23" i="9"/>
  <c r="K25" i="9"/>
  <c r="M25" i="9" s="1"/>
  <c r="M43" i="9"/>
  <c r="M44" i="9"/>
  <c r="M46" i="9"/>
  <c r="M45" i="9"/>
  <c r="N55" i="9"/>
  <c r="N57" i="9" s="1"/>
  <c r="M23" i="9"/>
  <c r="F29" i="9"/>
  <c r="I34" i="1" s="1"/>
  <c r="K34" i="1" s="1"/>
  <c r="H24" i="9"/>
  <c r="H23" i="9"/>
  <c r="H25" i="9"/>
  <c r="H26" i="9"/>
  <c r="H27" i="9"/>
  <c r="F28" i="9"/>
  <c r="I33" i="1" s="1"/>
  <c r="K33" i="1" s="1"/>
  <c r="F27" i="10"/>
  <c r="F28" i="10" s="1"/>
  <c r="F29" i="10" s="1"/>
  <c r="F30" i="10" s="1"/>
  <c r="F31" i="10" s="1"/>
  <c r="F32" i="10" s="1"/>
  <c r="F33" i="10" s="1"/>
  <c r="F34" i="10" s="1"/>
  <c r="F35" i="10" s="1"/>
  <c r="F36" i="10" s="1"/>
  <c r="F37" i="10" s="1"/>
  <c r="F38" i="10" s="1"/>
  <c r="F39" i="10" s="1"/>
  <c r="F40" i="10" s="1"/>
  <c r="F41" i="10" s="1"/>
  <c r="F42" i="10" s="1"/>
  <c r="F43" i="10" s="1"/>
  <c r="F44" i="10" s="1"/>
  <c r="F45" i="10" s="1"/>
  <c r="F46" i="10" s="1"/>
  <c r="F47" i="10" s="1"/>
  <c r="F48" i="10" s="1"/>
  <c r="F49" i="10" s="1"/>
  <c r="F50" i="10" s="1"/>
  <c r="F51" i="10" s="1"/>
  <c r="K28" i="9" l="1"/>
  <c r="M28" i="9" s="1"/>
  <c r="K29" i="9"/>
  <c r="M29" i="9" s="1"/>
  <c r="N56" i="9"/>
  <c r="L55" i="9"/>
  <c r="K55" i="9"/>
  <c r="M47" i="9"/>
  <c r="M48" i="9"/>
  <c r="H29" i="9"/>
  <c r="H28" i="9"/>
  <c r="F30" i="9"/>
  <c r="I35" i="1" s="1"/>
  <c r="K35" i="1" s="1"/>
  <c r="K30" i="9" l="1"/>
  <c r="M30" i="9" s="1"/>
  <c r="L56" i="9"/>
  <c r="L57" i="9" s="1"/>
  <c r="K56" i="9"/>
  <c r="K57" i="9" s="1"/>
  <c r="M49" i="9"/>
  <c r="H30" i="9"/>
  <c r="F31" i="9"/>
  <c r="I36" i="1" s="1"/>
  <c r="K36" i="1" s="1"/>
  <c r="K31" i="9" l="1"/>
  <c r="M31" i="9" s="1"/>
  <c r="M50" i="9"/>
  <c r="H31" i="9"/>
  <c r="F32" i="9"/>
  <c r="I37" i="1" s="1"/>
  <c r="K37" i="1" s="1"/>
  <c r="K32" i="9" l="1"/>
  <c r="M32" i="9" s="1"/>
  <c r="M51" i="9"/>
  <c r="F34" i="9"/>
  <c r="I39" i="1" s="1"/>
  <c r="K39" i="1" s="1"/>
  <c r="F33" i="9"/>
  <c r="I38" i="1" s="1"/>
  <c r="K38" i="1" s="1"/>
  <c r="H32" i="9"/>
  <c r="K34" i="9" l="1"/>
  <c r="M34" i="9" s="1"/>
  <c r="K33" i="9"/>
  <c r="M33" i="9" s="1"/>
  <c r="M52" i="9"/>
  <c r="H33" i="9"/>
  <c r="H34" i="9"/>
  <c r="M53" i="9" l="1"/>
  <c r="M54" i="9" l="1"/>
  <c r="M55" i="9" s="1"/>
  <c r="J55" i="9"/>
  <c r="J56" i="9" l="1"/>
  <c r="J57" i="9" s="1"/>
  <c r="M56" i="9"/>
  <c r="M57" i="9" s="1"/>
  <c r="I7" i="10" l="1"/>
  <c r="I8" i="10"/>
  <c r="I9" i="10"/>
  <c r="I10" i="10"/>
  <c r="I11" i="10"/>
  <c r="I12" i="10"/>
  <c r="I13" i="10"/>
  <c r="I14" i="10"/>
  <c r="I15" i="10"/>
  <c r="I16" i="10"/>
  <c r="I17" i="10"/>
  <c r="I6" i="10"/>
  <c r="H7" i="10"/>
  <c r="J7" i="10" s="1"/>
  <c r="H8" i="10"/>
  <c r="H9" i="10"/>
  <c r="J9" i="10" s="1"/>
  <c r="H10" i="10"/>
  <c r="J10" i="10" s="1"/>
  <c r="H11" i="10"/>
  <c r="H12" i="10"/>
  <c r="J12" i="10" s="1"/>
  <c r="H13" i="10"/>
  <c r="H14" i="10"/>
  <c r="H15" i="10"/>
  <c r="J15" i="10" s="1"/>
  <c r="H16" i="10"/>
  <c r="J16" i="10" s="1"/>
  <c r="H17" i="10"/>
  <c r="J17" i="10" s="1"/>
  <c r="H6" i="10"/>
  <c r="J6" i="10" s="1"/>
  <c r="E7" i="10"/>
  <c r="E8" i="10"/>
  <c r="E9" i="10"/>
  <c r="E10" i="10"/>
  <c r="E11" i="10"/>
  <c r="E12" i="10"/>
  <c r="E13" i="10"/>
  <c r="E14" i="10"/>
  <c r="E15" i="10"/>
  <c r="E16" i="10"/>
  <c r="E17" i="10"/>
  <c r="E6" i="10"/>
  <c r="I30" i="8"/>
  <c r="I31" i="8"/>
  <c r="I32" i="8"/>
  <c r="I33" i="8"/>
  <c r="I34" i="8"/>
  <c r="I35" i="8"/>
  <c r="I36" i="8"/>
  <c r="I37" i="8"/>
  <c r="I38" i="8"/>
  <c r="I39" i="8"/>
  <c r="I40" i="8"/>
  <c r="I29" i="8"/>
  <c r="H30" i="8"/>
  <c r="J30" i="8" s="1"/>
  <c r="H31" i="8"/>
  <c r="J31" i="8" s="1"/>
  <c r="H32" i="8"/>
  <c r="J32" i="8" s="1"/>
  <c r="H33" i="8"/>
  <c r="H34" i="8"/>
  <c r="J34" i="8" s="1"/>
  <c r="H35" i="8"/>
  <c r="J35" i="8" s="1"/>
  <c r="H36" i="8"/>
  <c r="H37" i="8"/>
  <c r="J37" i="8" s="1"/>
  <c r="H38" i="8"/>
  <c r="J38" i="8" s="1"/>
  <c r="H39" i="8"/>
  <c r="J39" i="8" s="1"/>
  <c r="H40" i="8"/>
  <c r="J40" i="8" s="1"/>
  <c r="H29" i="8"/>
  <c r="J29" i="8" s="1"/>
  <c r="I7" i="8"/>
  <c r="I8" i="8"/>
  <c r="I9" i="8"/>
  <c r="I10" i="8"/>
  <c r="I11" i="8"/>
  <c r="I12" i="8"/>
  <c r="I13" i="8"/>
  <c r="I14" i="8"/>
  <c r="I15" i="8"/>
  <c r="I16" i="8"/>
  <c r="I17" i="8"/>
  <c r="I6" i="8"/>
  <c r="H7" i="8"/>
  <c r="J7" i="8" s="1"/>
  <c r="H8" i="8"/>
  <c r="J8" i="8" s="1"/>
  <c r="H9" i="8"/>
  <c r="J9" i="8" s="1"/>
  <c r="H10" i="8"/>
  <c r="J10" i="8" s="1"/>
  <c r="H11" i="8"/>
  <c r="J11" i="8" s="1"/>
  <c r="H12" i="8"/>
  <c r="J12" i="8" s="1"/>
  <c r="H13" i="8"/>
  <c r="J13" i="8" s="1"/>
  <c r="H14" i="8"/>
  <c r="J14" i="8" s="1"/>
  <c r="H15" i="8"/>
  <c r="J15" i="8" s="1"/>
  <c r="H16" i="8"/>
  <c r="J16" i="8" s="1"/>
  <c r="H17" i="8"/>
  <c r="J17" i="8" s="1"/>
  <c r="H6" i="8"/>
  <c r="J6" i="8" s="1"/>
  <c r="E30" i="8"/>
  <c r="E31" i="8"/>
  <c r="E32" i="8"/>
  <c r="E33" i="8"/>
  <c r="E34" i="8"/>
  <c r="E35" i="8"/>
  <c r="E36" i="8"/>
  <c r="E37" i="8"/>
  <c r="E38" i="8"/>
  <c r="E39" i="8"/>
  <c r="E40" i="8"/>
  <c r="E29" i="8"/>
  <c r="E7" i="8"/>
  <c r="E8" i="8"/>
  <c r="E9" i="8"/>
  <c r="E10" i="8"/>
  <c r="E11" i="8"/>
  <c r="E12" i="8"/>
  <c r="E13" i="8"/>
  <c r="E14" i="8"/>
  <c r="E15" i="8"/>
  <c r="E16" i="8"/>
  <c r="E17" i="8"/>
  <c r="E6" i="8"/>
  <c r="J14" i="10" l="1"/>
  <c r="J13" i="10"/>
  <c r="J11" i="10"/>
  <c r="J8" i="10"/>
  <c r="J36" i="8"/>
  <c r="J33" i="8"/>
  <c r="I9" i="7"/>
  <c r="I10" i="7"/>
  <c r="I11" i="7"/>
  <c r="I12" i="7"/>
  <c r="I13" i="7"/>
  <c r="I14" i="7"/>
  <c r="I15" i="7"/>
  <c r="I16" i="7"/>
  <c r="I17" i="7"/>
  <c r="I18" i="7"/>
  <c r="I19" i="7"/>
  <c r="I8" i="7"/>
  <c r="H9" i="7"/>
  <c r="J9" i="7" s="1"/>
  <c r="H10" i="7"/>
  <c r="J10" i="7" s="1"/>
  <c r="H11" i="7"/>
  <c r="J11" i="7" s="1"/>
  <c r="H12" i="7"/>
  <c r="J12" i="7" s="1"/>
  <c r="H13" i="7"/>
  <c r="J13" i="7" s="1"/>
  <c r="H14" i="7"/>
  <c r="J14" i="7" s="1"/>
  <c r="H15" i="7"/>
  <c r="J15" i="7" s="1"/>
  <c r="H16" i="7"/>
  <c r="J16" i="7" s="1"/>
  <c r="H17" i="7"/>
  <c r="H18" i="7"/>
  <c r="H19" i="7"/>
  <c r="J19" i="7" s="1"/>
  <c r="H8" i="7"/>
  <c r="J8" i="7" s="1"/>
  <c r="E9" i="7"/>
  <c r="E10" i="7"/>
  <c r="E11" i="7"/>
  <c r="E12" i="7"/>
  <c r="E13" i="7"/>
  <c r="E14" i="7"/>
  <c r="E15" i="7"/>
  <c r="E16" i="7"/>
  <c r="E17" i="7"/>
  <c r="E18" i="7"/>
  <c r="E19" i="7"/>
  <c r="E8" i="7"/>
  <c r="J17" i="7" l="1"/>
  <c r="J18" i="7"/>
  <c r="Z7" i="6"/>
  <c r="Z8" i="6"/>
  <c r="Z9" i="6"/>
  <c r="Z10" i="6"/>
  <c r="Z11" i="6"/>
  <c r="Z12" i="6"/>
  <c r="Z13" i="6"/>
  <c r="Z14" i="6"/>
  <c r="Z15" i="6"/>
  <c r="Z16" i="6"/>
  <c r="Z17" i="6"/>
  <c r="Z6" i="6"/>
  <c r="Y7" i="6"/>
  <c r="AA7" i="6" s="1"/>
  <c r="Y8" i="6"/>
  <c r="AA8" i="6" s="1"/>
  <c r="Y9" i="6"/>
  <c r="AA9" i="6" s="1"/>
  <c r="Y10" i="6"/>
  <c r="AA10" i="6" s="1"/>
  <c r="Y11" i="6"/>
  <c r="AA11" i="6" s="1"/>
  <c r="Y12" i="6"/>
  <c r="AA12" i="6" s="1"/>
  <c r="Y13" i="6"/>
  <c r="AA13" i="6" s="1"/>
  <c r="Y14" i="6"/>
  <c r="AA14" i="6" s="1"/>
  <c r="Y15" i="6"/>
  <c r="AA15" i="6" s="1"/>
  <c r="Y16" i="6"/>
  <c r="AA16" i="6" s="1"/>
  <c r="Y17" i="6"/>
  <c r="AA17" i="6" s="1"/>
  <c r="Y6" i="6"/>
  <c r="AA6" i="6" s="1"/>
  <c r="I7" i="6"/>
  <c r="I8" i="6"/>
  <c r="I9" i="6"/>
  <c r="I10" i="6"/>
  <c r="I11" i="6"/>
  <c r="I12" i="6"/>
  <c r="I13" i="6"/>
  <c r="I14" i="6"/>
  <c r="I15" i="6"/>
  <c r="I16" i="6"/>
  <c r="I17" i="6"/>
  <c r="I6" i="6"/>
  <c r="H7" i="6"/>
  <c r="J7" i="6" s="1"/>
  <c r="H8" i="6"/>
  <c r="J8" i="6" s="1"/>
  <c r="H9" i="6"/>
  <c r="J9" i="6" s="1"/>
  <c r="H10" i="6"/>
  <c r="J10" i="6" s="1"/>
  <c r="H11" i="6"/>
  <c r="J11" i="6" s="1"/>
  <c r="H12" i="6"/>
  <c r="J12" i="6" s="1"/>
  <c r="H13" i="6"/>
  <c r="J13" i="6" s="1"/>
  <c r="H14" i="6"/>
  <c r="J14" i="6" s="1"/>
  <c r="H15" i="6"/>
  <c r="J15" i="6" s="1"/>
  <c r="H16" i="6"/>
  <c r="J16" i="6" s="1"/>
  <c r="H17" i="6"/>
  <c r="J17" i="6" s="1"/>
  <c r="H6" i="6"/>
  <c r="J6" i="6" s="1"/>
  <c r="V7" i="6"/>
  <c r="V8" i="6"/>
  <c r="V9" i="6"/>
  <c r="V10" i="6"/>
  <c r="V11" i="6"/>
  <c r="V12" i="6"/>
  <c r="V13" i="6"/>
  <c r="V14" i="6"/>
  <c r="V15" i="6"/>
  <c r="V16" i="6"/>
  <c r="V17" i="6"/>
  <c r="V6" i="6"/>
  <c r="E17" i="6"/>
  <c r="E7" i="6"/>
  <c r="E8" i="6"/>
  <c r="E9" i="6"/>
  <c r="E10" i="6"/>
  <c r="E11" i="6"/>
  <c r="E12" i="6"/>
  <c r="E13" i="6"/>
  <c r="E14" i="6"/>
  <c r="E15" i="6"/>
  <c r="E16" i="6"/>
  <c r="E6" i="6"/>
  <c r="G30" i="6" l="1"/>
  <c r="G31" i="6"/>
  <c r="G32" i="6"/>
  <c r="G33" i="6"/>
  <c r="G34" i="6"/>
  <c r="G35" i="6"/>
  <c r="G36" i="6"/>
  <c r="G37" i="6"/>
  <c r="G38" i="6"/>
  <c r="G39" i="6"/>
  <c r="G40" i="6"/>
  <c r="G29" i="6"/>
  <c r="F30" i="6"/>
  <c r="F31" i="6"/>
  <c r="F32" i="6"/>
  <c r="F33" i="6"/>
  <c r="F34" i="6"/>
  <c r="F35" i="6"/>
  <c r="F36" i="6"/>
  <c r="F37" i="6"/>
  <c r="F38" i="6"/>
  <c r="F39" i="6"/>
  <c r="F40" i="6"/>
  <c r="F29" i="6"/>
  <c r="D30" i="6"/>
  <c r="D31" i="6"/>
  <c r="D32" i="6"/>
  <c r="D33" i="6"/>
  <c r="D34" i="6"/>
  <c r="D35" i="6"/>
  <c r="I35" i="6" s="1"/>
  <c r="D36" i="6"/>
  <c r="D37" i="6"/>
  <c r="I37" i="6" s="1"/>
  <c r="D38" i="6"/>
  <c r="I38" i="6" s="1"/>
  <c r="D39" i="6"/>
  <c r="I39" i="6" s="1"/>
  <c r="D40" i="6"/>
  <c r="I40" i="6" s="1"/>
  <c r="D29" i="6"/>
  <c r="I29" i="6" s="1"/>
  <c r="C30" i="6"/>
  <c r="H30" i="6" s="1"/>
  <c r="C31" i="6"/>
  <c r="H31" i="6" s="1"/>
  <c r="C32" i="6"/>
  <c r="C33" i="6"/>
  <c r="H33" i="6" s="1"/>
  <c r="C34" i="6"/>
  <c r="H34" i="6" s="1"/>
  <c r="C35" i="6"/>
  <c r="H35" i="6" s="1"/>
  <c r="J35" i="6" s="1"/>
  <c r="C36" i="6"/>
  <c r="H36" i="6" s="1"/>
  <c r="C37" i="6"/>
  <c r="H37" i="6" s="1"/>
  <c r="J37" i="6" s="1"/>
  <c r="C38" i="6"/>
  <c r="H38" i="6" s="1"/>
  <c r="J38" i="6" s="1"/>
  <c r="C39" i="6"/>
  <c r="H39" i="6" s="1"/>
  <c r="J39" i="6" s="1"/>
  <c r="C40" i="6"/>
  <c r="H40" i="6" s="1"/>
  <c r="J40" i="6" s="1"/>
  <c r="C29" i="6"/>
  <c r="E29" i="6" l="1"/>
  <c r="H29" i="6"/>
  <c r="J29" i="6" s="1"/>
  <c r="I33" i="6"/>
  <c r="J33" i="6" s="1"/>
  <c r="I36" i="6"/>
  <c r="J36" i="6" s="1"/>
  <c r="I32" i="6"/>
  <c r="J31" i="6"/>
  <c r="I31" i="6"/>
  <c r="J34" i="6"/>
  <c r="J30" i="6"/>
  <c r="I34" i="6"/>
  <c r="I30" i="6"/>
  <c r="H32" i="6"/>
  <c r="J32" i="6" s="1"/>
  <c r="E32" i="6"/>
  <c r="I17" i="1"/>
  <c r="K17" i="1" s="1"/>
  <c r="I9" i="1"/>
  <c r="I12" i="1"/>
  <c r="K12" i="1" s="1"/>
  <c r="I18" i="1"/>
  <c r="I14" i="1"/>
  <c r="K14" i="1" s="1"/>
  <c r="I10" i="1"/>
  <c r="I13" i="1"/>
  <c r="I16" i="1"/>
  <c r="K16" i="1" s="1"/>
  <c r="I8" i="1"/>
  <c r="K8" i="1" s="1"/>
  <c r="I15" i="1"/>
  <c r="I11" i="1"/>
  <c r="K11" i="1" s="1"/>
  <c r="I7" i="1"/>
  <c r="AD3" i="46"/>
  <c r="AD4" i="46"/>
  <c r="AD5" i="46"/>
  <c r="AD6" i="46"/>
  <c r="AD7" i="46"/>
  <c r="AD8" i="46"/>
  <c r="AD9" i="46"/>
  <c r="AD10" i="46"/>
  <c r="AD11" i="46"/>
  <c r="AD12" i="46"/>
  <c r="AD13" i="46"/>
  <c r="AD2" i="46"/>
  <c r="K18" i="1" l="1"/>
  <c r="K15" i="1"/>
  <c r="K13" i="1"/>
  <c r="K10" i="1"/>
  <c r="K9" i="1"/>
  <c r="K7" i="1"/>
  <c r="J17" i="43"/>
  <c r="J7" i="43"/>
  <c r="I7" i="43"/>
  <c r="I8" i="43"/>
  <c r="I9" i="43"/>
  <c r="I10" i="43"/>
  <c r="I11" i="43"/>
  <c r="I12" i="43"/>
  <c r="I13" i="43"/>
  <c r="I14" i="43"/>
  <c r="I15" i="43"/>
  <c r="I16" i="43"/>
  <c r="I17" i="43"/>
  <c r="I6" i="43"/>
  <c r="F17" i="43"/>
  <c r="J7" i="42"/>
  <c r="J8" i="42"/>
  <c r="J9" i="42"/>
  <c r="J10" i="42"/>
  <c r="J11" i="42"/>
  <c r="J12" i="42"/>
  <c r="J13" i="42"/>
  <c r="J14" i="42"/>
  <c r="J15" i="42"/>
  <c r="J16" i="42"/>
  <c r="J17" i="42"/>
  <c r="J6" i="42"/>
  <c r="I7" i="42"/>
  <c r="I8" i="42"/>
  <c r="I9" i="42"/>
  <c r="I10" i="42"/>
  <c r="I11" i="42"/>
  <c r="I12" i="42"/>
  <c r="I13" i="42"/>
  <c r="I14" i="42"/>
  <c r="I15" i="42"/>
  <c r="I16" i="42"/>
  <c r="I17" i="42"/>
  <c r="I6" i="42"/>
  <c r="F7" i="42"/>
  <c r="F8" i="42"/>
  <c r="F9" i="42"/>
  <c r="F10" i="42"/>
  <c r="F11" i="42"/>
  <c r="F12" i="42"/>
  <c r="F13" i="42"/>
  <c r="F14" i="42"/>
  <c r="F15" i="42"/>
  <c r="F16" i="42"/>
  <c r="F17" i="42"/>
  <c r="F6" i="42"/>
  <c r="K7" i="42"/>
  <c r="K8" i="42"/>
  <c r="K9" i="42"/>
  <c r="K10" i="42"/>
  <c r="K11" i="42"/>
  <c r="K14" i="42"/>
  <c r="K6" i="42"/>
  <c r="F7" i="41"/>
  <c r="F8" i="41"/>
  <c r="F9" i="41"/>
  <c r="F10" i="41"/>
  <c r="F11" i="41"/>
  <c r="F12" i="41"/>
  <c r="F13" i="41"/>
  <c r="F14" i="41"/>
  <c r="F15" i="41"/>
  <c r="F16" i="41"/>
  <c r="F17" i="41"/>
  <c r="F6" i="41"/>
  <c r="J7" i="39"/>
  <c r="J8" i="39"/>
  <c r="J9" i="39"/>
  <c r="J10" i="39"/>
  <c r="J11" i="39"/>
  <c r="J12" i="39"/>
  <c r="J13" i="39"/>
  <c r="J14" i="39"/>
  <c r="J15" i="39"/>
  <c r="J16" i="39"/>
  <c r="J17" i="39"/>
  <c r="J6" i="39"/>
  <c r="I7" i="39"/>
  <c r="K7" i="39" s="1"/>
  <c r="I8" i="39"/>
  <c r="K8" i="39" s="1"/>
  <c r="I9" i="39"/>
  <c r="K9" i="39" s="1"/>
  <c r="I10" i="39"/>
  <c r="K10" i="39" s="1"/>
  <c r="I11" i="39"/>
  <c r="K11" i="39" s="1"/>
  <c r="I12" i="39"/>
  <c r="K12" i="39" s="1"/>
  <c r="I13" i="39"/>
  <c r="K13" i="39" s="1"/>
  <c r="I14" i="39"/>
  <c r="K14" i="39" s="1"/>
  <c r="I15" i="39"/>
  <c r="K15" i="39" s="1"/>
  <c r="I16" i="39"/>
  <c r="K16" i="39" s="1"/>
  <c r="I17" i="39"/>
  <c r="K17" i="39" s="1"/>
  <c r="I6" i="39"/>
  <c r="K6" i="39" s="1"/>
  <c r="F6" i="39"/>
  <c r="F7" i="39"/>
  <c r="F8" i="39"/>
  <c r="F9" i="39"/>
  <c r="AC56" i="1" s="1"/>
  <c r="F10" i="39"/>
  <c r="AD56" i="1" s="1"/>
  <c r="F11" i="39"/>
  <c r="F12" i="39"/>
  <c r="F13" i="39"/>
  <c r="F14" i="39"/>
  <c r="F15" i="39"/>
  <c r="F16" i="39"/>
  <c r="F17" i="39"/>
  <c r="J7" i="38"/>
  <c r="J8" i="38"/>
  <c r="J9" i="38"/>
  <c r="J10" i="38"/>
  <c r="J11" i="38"/>
  <c r="J12" i="38"/>
  <c r="J13" i="38"/>
  <c r="J14" i="38"/>
  <c r="J15" i="38"/>
  <c r="J16" i="38"/>
  <c r="J17" i="38"/>
  <c r="J6" i="38"/>
  <c r="I7" i="38"/>
  <c r="K7" i="38" s="1"/>
  <c r="I8" i="38"/>
  <c r="K8" i="38" s="1"/>
  <c r="I9" i="38"/>
  <c r="K9" i="38" s="1"/>
  <c r="I10" i="38"/>
  <c r="K10" i="38" s="1"/>
  <c r="I11" i="38"/>
  <c r="K11" i="38" s="1"/>
  <c r="I12" i="38"/>
  <c r="K12" i="38" s="1"/>
  <c r="I13" i="38"/>
  <c r="K13" i="38" s="1"/>
  <c r="I14" i="38"/>
  <c r="K14" i="38" s="1"/>
  <c r="I15" i="38"/>
  <c r="K15" i="38" s="1"/>
  <c r="I16" i="38"/>
  <c r="K16" i="38" s="1"/>
  <c r="I17" i="38"/>
  <c r="K17" i="38" s="1"/>
  <c r="I6" i="38"/>
  <c r="K6" i="38" s="1"/>
  <c r="F7" i="38"/>
  <c r="F8" i="38"/>
  <c r="F9" i="38"/>
  <c r="AC55" i="1" s="1"/>
  <c r="F10" i="38"/>
  <c r="AD55" i="1" s="1"/>
  <c r="F11" i="38"/>
  <c r="F12" i="38"/>
  <c r="F13" i="38"/>
  <c r="F14" i="38"/>
  <c r="F15" i="38"/>
  <c r="F16" i="38"/>
  <c r="F17" i="38"/>
  <c r="F6" i="38"/>
  <c r="J7" i="36"/>
  <c r="J8" i="36"/>
  <c r="J9" i="36"/>
  <c r="J10" i="36"/>
  <c r="J11" i="36"/>
  <c r="J12" i="36"/>
  <c r="J13" i="36"/>
  <c r="J14" i="36"/>
  <c r="J15" i="36"/>
  <c r="J16" i="36"/>
  <c r="J17" i="36"/>
  <c r="J6" i="36"/>
  <c r="I7" i="36"/>
  <c r="K7" i="36" s="1"/>
  <c r="I8" i="36"/>
  <c r="K8" i="36" s="1"/>
  <c r="I9" i="36"/>
  <c r="K9" i="36" s="1"/>
  <c r="I10" i="36"/>
  <c r="K10" i="36" s="1"/>
  <c r="I11" i="36"/>
  <c r="K11" i="36" s="1"/>
  <c r="I12" i="36"/>
  <c r="K12" i="36" s="1"/>
  <c r="I13" i="36"/>
  <c r="K13" i="36" s="1"/>
  <c r="I14" i="36"/>
  <c r="K14" i="36" s="1"/>
  <c r="I15" i="36"/>
  <c r="K15" i="36" s="1"/>
  <c r="I16" i="36"/>
  <c r="K16" i="36" s="1"/>
  <c r="I17" i="36"/>
  <c r="K17" i="36" s="1"/>
  <c r="I6" i="36"/>
  <c r="K6" i="36" s="1"/>
  <c r="F7" i="36"/>
  <c r="F8" i="36"/>
  <c r="F9" i="36"/>
  <c r="AC44" i="1" s="1"/>
  <c r="F10" i="36"/>
  <c r="AD44" i="1" s="1"/>
  <c r="F11" i="36"/>
  <c r="F12" i="36"/>
  <c r="F13" i="36"/>
  <c r="F14" i="36"/>
  <c r="F15" i="36"/>
  <c r="F16" i="36"/>
  <c r="F17" i="36"/>
  <c r="F6" i="36"/>
  <c r="J7" i="35"/>
  <c r="J8" i="35"/>
  <c r="J9" i="35"/>
  <c r="J10" i="35"/>
  <c r="J11" i="35"/>
  <c r="J12" i="35"/>
  <c r="J13" i="35"/>
  <c r="J14" i="35"/>
  <c r="J15" i="35"/>
  <c r="J16" i="35"/>
  <c r="J17" i="35"/>
  <c r="J6" i="35"/>
  <c r="I7" i="35"/>
  <c r="K7" i="35" s="1"/>
  <c r="I8" i="35"/>
  <c r="K8" i="35" s="1"/>
  <c r="I9" i="35"/>
  <c r="K9" i="35" s="1"/>
  <c r="I10" i="35"/>
  <c r="K10" i="35" s="1"/>
  <c r="I11" i="35"/>
  <c r="K11" i="35" s="1"/>
  <c r="I12" i="35"/>
  <c r="K12" i="35" s="1"/>
  <c r="I13" i="35"/>
  <c r="K13" i="35" s="1"/>
  <c r="I14" i="35"/>
  <c r="K14" i="35" s="1"/>
  <c r="I15" i="35"/>
  <c r="K15" i="35" s="1"/>
  <c r="I16" i="35"/>
  <c r="K16" i="35" s="1"/>
  <c r="I17" i="35"/>
  <c r="K17" i="35" s="1"/>
  <c r="I6" i="35"/>
  <c r="K6" i="35" s="1"/>
  <c r="F6" i="35"/>
  <c r="F17" i="35"/>
  <c r="J7" i="37"/>
  <c r="J8" i="37"/>
  <c r="J9" i="37"/>
  <c r="J10" i="37"/>
  <c r="J11" i="37"/>
  <c r="J12" i="37"/>
  <c r="J13" i="37"/>
  <c r="J14" i="37"/>
  <c r="J15" i="37"/>
  <c r="J16" i="37"/>
  <c r="J17" i="37"/>
  <c r="J6" i="37"/>
  <c r="I7" i="37"/>
  <c r="K7" i="37" s="1"/>
  <c r="I8" i="37"/>
  <c r="K8" i="37" s="1"/>
  <c r="I9" i="37"/>
  <c r="K9" i="37" s="1"/>
  <c r="I10" i="37"/>
  <c r="K10" i="37" s="1"/>
  <c r="I11" i="37"/>
  <c r="K11" i="37" s="1"/>
  <c r="I12" i="37"/>
  <c r="K12" i="37" s="1"/>
  <c r="I13" i="37"/>
  <c r="K13" i="37" s="1"/>
  <c r="I14" i="37"/>
  <c r="I15" i="37"/>
  <c r="I16" i="37"/>
  <c r="I17" i="37"/>
  <c r="K17" i="37" s="1"/>
  <c r="I6" i="37"/>
  <c r="K6" i="37" s="1"/>
  <c r="F7" i="37"/>
  <c r="F8" i="37"/>
  <c r="F9" i="37"/>
  <c r="AC50" i="1" s="1"/>
  <c r="F10" i="37"/>
  <c r="AD50" i="1" s="1"/>
  <c r="F11" i="37"/>
  <c r="F12" i="37"/>
  <c r="F13" i="37"/>
  <c r="F14" i="37"/>
  <c r="F15" i="37"/>
  <c r="F16" i="37"/>
  <c r="F17" i="37"/>
  <c r="F6" i="37"/>
  <c r="J7" i="34"/>
  <c r="J8" i="34"/>
  <c r="J9" i="34"/>
  <c r="J10" i="34"/>
  <c r="J11" i="34"/>
  <c r="J12" i="34"/>
  <c r="J13" i="34"/>
  <c r="J14" i="34"/>
  <c r="J15" i="34"/>
  <c r="J16" i="34"/>
  <c r="J17" i="34"/>
  <c r="J6" i="34"/>
  <c r="I7" i="34"/>
  <c r="K7" i="34" s="1"/>
  <c r="I8" i="34"/>
  <c r="K8" i="34" s="1"/>
  <c r="I9" i="34"/>
  <c r="K9" i="34" s="1"/>
  <c r="I10" i="34"/>
  <c r="K10" i="34" s="1"/>
  <c r="I11" i="34"/>
  <c r="K11" i="34" s="1"/>
  <c r="I12" i="34"/>
  <c r="I13" i="34"/>
  <c r="K13" i="34" s="1"/>
  <c r="I14" i="34"/>
  <c r="K14" i="34" s="1"/>
  <c r="I15" i="34"/>
  <c r="K15" i="34" s="1"/>
  <c r="I16" i="34"/>
  <c r="I17" i="34"/>
  <c r="K17" i="34" s="1"/>
  <c r="I6" i="34"/>
  <c r="K6" i="34" s="1"/>
  <c r="F7" i="34"/>
  <c r="F8" i="34"/>
  <c r="F9" i="34"/>
  <c r="AC48" i="1" s="1"/>
  <c r="F10" i="34"/>
  <c r="AD48" i="1" s="1"/>
  <c r="F11" i="34"/>
  <c r="F12" i="34"/>
  <c r="F13" i="34"/>
  <c r="F14" i="34"/>
  <c r="F15" i="34"/>
  <c r="F16" i="34"/>
  <c r="F17" i="34"/>
  <c r="F6" i="34"/>
  <c r="E99" i="34"/>
  <c r="E98" i="34"/>
  <c r="E97" i="34"/>
  <c r="E96" i="34"/>
  <c r="E95" i="34"/>
  <c r="E94" i="34"/>
  <c r="E93" i="34"/>
  <c r="E92" i="34"/>
  <c r="E91" i="34"/>
  <c r="E90" i="34"/>
  <c r="J7" i="33"/>
  <c r="J8" i="33"/>
  <c r="J9" i="33"/>
  <c r="J10" i="33"/>
  <c r="J11" i="33"/>
  <c r="J12" i="33"/>
  <c r="J13" i="33"/>
  <c r="J14" i="33"/>
  <c r="J15" i="33"/>
  <c r="J16" i="33"/>
  <c r="J17" i="33"/>
  <c r="J6" i="33"/>
  <c r="I7" i="33"/>
  <c r="K7" i="33" s="1"/>
  <c r="I8" i="33"/>
  <c r="K8" i="33" s="1"/>
  <c r="I9" i="33"/>
  <c r="K9" i="33" s="1"/>
  <c r="I10" i="33"/>
  <c r="K10" i="33" s="1"/>
  <c r="I11" i="33"/>
  <c r="K11" i="33" s="1"/>
  <c r="I12" i="33"/>
  <c r="K12" i="33" s="1"/>
  <c r="I13" i="33"/>
  <c r="K13" i="33" s="1"/>
  <c r="I14" i="33"/>
  <c r="I15" i="33"/>
  <c r="I16" i="33"/>
  <c r="I17" i="33"/>
  <c r="K17" i="33" s="1"/>
  <c r="I6" i="33"/>
  <c r="K6" i="33" s="1"/>
  <c r="F7" i="33"/>
  <c r="F8" i="33"/>
  <c r="F9" i="33"/>
  <c r="AC49" i="1" s="1"/>
  <c r="F10" i="33"/>
  <c r="AD49" i="1" s="1"/>
  <c r="F11" i="33"/>
  <c r="F12" i="33"/>
  <c r="F13" i="33"/>
  <c r="F14" i="33"/>
  <c r="F15" i="33"/>
  <c r="F16" i="33"/>
  <c r="F17" i="33"/>
  <c r="F6" i="33"/>
  <c r="J7" i="32"/>
  <c r="J8" i="32"/>
  <c r="J9" i="32"/>
  <c r="J10" i="32"/>
  <c r="J11" i="32"/>
  <c r="J12" i="32"/>
  <c r="J13" i="32"/>
  <c r="J14" i="32"/>
  <c r="J15" i="32"/>
  <c r="J16" i="32"/>
  <c r="J17" i="32"/>
  <c r="J6" i="32"/>
  <c r="I7" i="32"/>
  <c r="K7" i="32" s="1"/>
  <c r="I8" i="32"/>
  <c r="I9" i="32"/>
  <c r="K9" i="32" s="1"/>
  <c r="I10" i="32"/>
  <c r="K10" i="32" s="1"/>
  <c r="I11" i="32"/>
  <c r="K11" i="32" s="1"/>
  <c r="I12" i="32"/>
  <c r="K12" i="32" s="1"/>
  <c r="I13" i="32"/>
  <c r="K13" i="32" s="1"/>
  <c r="I14" i="32"/>
  <c r="K14" i="32" s="1"/>
  <c r="I15" i="32"/>
  <c r="K15" i="32" s="1"/>
  <c r="I16" i="32"/>
  <c r="K16" i="32" s="1"/>
  <c r="I17" i="32"/>
  <c r="K17" i="32" s="1"/>
  <c r="I6" i="32"/>
  <c r="K6" i="32" s="1"/>
  <c r="J7" i="31"/>
  <c r="J8" i="31"/>
  <c r="J9" i="31"/>
  <c r="J10" i="31"/>
  <c r="J11" i="31"/>
  <c r="J12" i="31"/>
  <c r="J13" i="31"/>
  <c r="J14" i="31"/>
  <c r="J15" i="31"/>
  <c r="J16" i="31"/>
  <c r="J17" i="31"/>
  <c r="J6" i="31"/>
  <c r="I7" i="31"/>
  <c r="K7" i="31" s="1"/>
  <c r="I8" i="31"/>
  <c r="K8" i="31" s="1"/>
  <c r="I9" i="31"/>
  <c r="K9" i="31" s="1"/>
  <c r="I10" i="31"/>
  <c r="K10" i="31" s="1"/>
  <c r="I11" i="31"/>
  <c r="K11" i="31" s="1"/>
  <c r="I12" i="31"/>
  <c r="I13" i="31"/>
  <c r="I14" i="31"/>
  <c r="I15" i="31"/>
  <c r="I16" i="31"/>
  <c r="I17" i="31"/>
  <c r="K17" i="31" s="1"/>
  <c r="I6" i="31"/>
  <c r="K6" i="31" s="1"/>
  <c r="F7" i="31"/>
  <c r="F8" i="31"/>
  <c r="F9" i="31"/>
  <c r="AC46" i="1" s="1"/>
  <c r="F10" i="31"/>
  <c r="AD46" i="1" s="1"/>
  <c r="F11" i="31"/>
  <c r="F12" i="31"/>
  <c r="F13" i="31"/>
  <c r="F14" i="31"/>
  <c r="F15" i="31"/>
  <c r="F16" i="31"/>
  <c r="F17" i="31"/>
  <c r="F6" i="31"/>
  <c r="F125" i="31"/>
  <c r="F124" i="31"/>
  <c r="F123" i="31"/>
  <c r="F122" i="31"/>
  <c r="F121" i="31"/>
  <c r="F120" i="31"/>
  <c r="F119" i="31"/>
  <c r="F118" i="31"/>
  <c r="F117" i="31"/>
  <c r="F116" i="31"/>
  <c r="J7" i="30"/>
  <c r="J8" i="30"/>
  <c r="J9" i="30"/>
  <c r="J10" i="30"/>
  <c r="J11" i="30"/>
  <c r="J12" i="30"/>
  <c r="J13" i="30"/>
  <c r="J14" i="30"/>
  <c r="J15" i="30"/>
  <c r="J16" i="30"/>
  <c r="J17" i="30"/>
  <c r="J6" i="30"/>
  <c r="I7" i="30"/>
  <c r="K7" i="30" s="1"/>
  <c r="I8" i="30"/>
  <c r="K8" i="30" s="1"/>
  <c r="I9" i="30"/>
  <c r="K9" i="30" s="1"/>
  <c r="I10" i="30"/>
  <c r="K10" i="30" s="1"/>
  <c r="I11" i="30"/>
  <c r="K11" i="30" s="1"/>
  <c r="I12" i="30"/>
  <c r="K12" i="30" s="1"/>
  <c r="I13" i="30"/>
  <c r="K13" i="30" s="1"/>
  <c r="I14" i="30"/>
  <c r="K14" i="30" s="1"/>
  <c r="I15" i="30"/>
  <c r="K15" i="30" s="1"/>
  <c r="I16" i="30"/>
  <c r="K16" i="30" s="1"/>
  <c r="I17" i="30"/>
  <c r="K17" i="30" s="1"/>
  <c r="I6" i="30"/>
  <c r="K6" i="30" s="1"/>
  <c r="J7" i="40"/>
  <c r="J8" i="40"/>
  <c r="J9" i="40"/>
  <c r="J10" i="40"/>
  <c r="J11" i="40"/>
  <c r="J12" i="40"/>
  <c r="J13" i="40"/>
  <c r="J14" i="40"/>
  <c r="J15" i="40"/>
  <c r="J16" i="40"/>
  <c r="J17" i="40"/>
  <c r="J6" i="40"/>
  <c r="I7" i="40"/>
  <c r="K7" i="40" s="1"/>
  <c r="I8" i="40"/>
  <c r="K8" i="40" s="1"/>
  <c r="I9" i="40"/>
  <c r="K9" i="40" s="1"/>
  <c r="I10" i="40"/>
  <c r="I11" i="40"/>
  <c r="K11" i="40" s="1"/>
  <c r="I12" i="40"/>
  <c r="I13" i="40"/>
  <c r="K13" i="40" s="1"/>
  <c r="I14" i="40"/>
  <c r="I15" i="40"/>
  <c r="K15" i="40" s="1"/>
  <c r="I16" i="40"/>
  <c r="K16" i="40" s="1"/>
  <c r="I17" i="40"/>
  <c r="K17" i="40" s="1"/>
  <c r="I6" i="40"/>
  <c r="K6" i="40" s="1"/>
  <c r="I7" i="45"/>
  <c r="K7" i="45" s="1"/>
  <c r="I8" i="45"/>
  <c r="K8" i="45" s="1"/>
  <c r="I9" i="45"/>
  <c r="K9" i="45" s="1"/>
  <c r="I10" i="45"/>
  <c r="K10" i="45" s="1"/>
  <c r="I11" i="45"/>
  <c r="K11" i="45" s="1"/>
  <c r="I12" i="45"/>
  <c r="K12" i="45" s="1"/>
  <c r="I13" i="45"/>
  <c r="K13" i="45" s="1"/>
  <c r="I14" i="45"/>
  <c r="K14" i="45" s="1"/>
  <c r="I15" i="45"/>
  <c r="K15" i="45" s="1"/>
  <c r="I16" i="45"/>
  <c r="K16" i="45" s="1"/>
  <c r="I17" i="45"/>
  <c r="K17" i="45" s="1"/>
  <c r="I6" i="45"/>
  <c r="K6" i="45" s="1"/>
  <c r="J7" i="29"/>
  <c r="J8" i="29"/>
  <c r="J9" i="29"/>
  <c r="J10" i="29"/>
  <c r="J11" i="29"/>
  <c r="J12" i="29"/>
  <c r="J13" i="29"/>
  <c r="J14" i="29"/>
  <c r="J15" i="29"/>
  <c r="J16" i="29"/>
  <c r="J17" i="29"/>
  <c r="J6" i="29"/>
  <c r="I17" i="29"/>
  <c r="I7" i="29"/>
  <c r="I8" i="29"/>
  <c r="I9" i="29"/>
  <c r="I10" i="29"/>
  <c r="I11" i="29"/>
  <c r="I12" i="29"/>
  <c r="I13" i="29"/>
  <c r="I14" i="29"/>
  <c r="I15" i="29"/>
  <c r="I16" i="29"/>
  <c r="I6" i="29"/>
  <c r="J7" i="25"/>
  <c r="J8" i="25"/>
  <c r="J9" i="25"/>
  <c r="J10" i="25"/>
  <c r="J11" i="25"/>
  <c r="J12" i="25"/>
  <c r="J13" i="25"/>
  <c r="J14" i="25"/>
  <c r="J15" i="25"/>
  <c r="J16" i="25"/>
  <c r="J17" i="25"/>
  <c r="J6" i="25"/>
  <c r="I7" i="25"/>
  <c r="K7" i="25" s="1"/>
  <c r="I8" i="25"/>
  <c r="K8" i="25" s="1"/>
  <c r="I9" i="25"/>
  <c r="K9" i="25" s="1"/>
  <c r="I10" i="25"/>
  <c r="K10" i="25" s="1"/>
  <c r="I11" i="25"/>
  <c r="K11" i="25" s="1"/>
  <c r="I12" i="25"/>
  <c r="K12" i="25" s="1"/>
  <c r="I13" i="25"/>
  <c r="K13" i="25" s="1"/>
  <c r="I14" i="25"/>
  <c r="K14" i="25" s="1"/>
  <c r="I15" i="25"/>
  <c r="K15" i="25" s="1"/>
  <c r="I16" i="25"/>
  <c r="K16" i="25" s="1"/>
  <c r="I17" i="25"/>
  <c r="K17" i="25" s="1"/>
  <c r="I6" i="25"/>
  <c r="K6" i="25" s="1"/>
  <c r="J17" i="26"/>
  <c r="J7" i="26"/>
  <c r="J8" i="26"/>
  <c r="J9" i="26"/>
  <c r="J10" i="26"/>
  <c r="J11" i="26"/>
  <c r="J12" i="26"/>
  <c r="J13" i="26"/>
  <c r="J14" i="26"/>
  <c r="J15" i="26"/>
  <c r="J16" i="26"/>
  <c r="J6" i="26"/>
  <c r="I7" i="26"/>
  <c r="K7" i="26" s="1"/>
  <c r="I8" i="26"/>
  <c r="I9" i="26"/>
  <c r="K9" i="26" s="1"/>
  <c r="I10" i="26"/>
  <c r="I11" i="26"/>
  <c r="K11" i="26" s="1"/>
  <c r="I12" i="26"/>
  <c r="I13" i="26"/>
  <c r="K13" i="26" s="1"/>
  <c r="I14" i="26"/>
  <c r="I15" i="26"/>
  <c r="K15" i="26" s="1"/>
  <c r="I16" i="26"/>
  <c r="I17" i="26"/>
  <c r="K17" i="26" s="1"/>
  <c r="I6" i="26"/>
  <c r="K6" i="26" s="1"/>
  <c r="F6" i="28"/>
  <c r="J7" i="28"/>
  <c r="J8" i="28"/>
  <c r="J9" i="28"/>
  <c r="J10" i="28"/>
  <c r="J11" i="28"/>
  <c r="J12" i="28"/>
  <c r="J13" i="28"/>
  <c r="J14" i="28"/>
  <c r="J15" i="28"/>
  <c r="J16" i="28"/>
  <c r="J17" i="28"/>
  <c r="J6" i="28"/>
  <c r="I17" i="28"/>
  <c r="I7" i="28"/>
  <c r="I8" i="28"/>
  <c r="I9" i="28"/>
  <c r="I10" i="28"/>
  <c r="I11" i="28"/>
  <c r="I12" i="28"/>
  <c r="I13" i="28"/>
  <c r="I14" i="28"/>
  <c r="I15" i="28"/>
  <c r="I16" i="28"/>
  <c r="I6" i="28"/>
  <c r="K6" i="28" s="1"/>
  <c r="V150" i="47"/>
  <c r="W150" i="47" s="1"/>
  <c r="U150" i="47"/>
  <c r="T150" i="47"/>
  <c r="R150" i="47"/>
  <c r="V149" i="47"/>
  <c r="W149" i="47" s="1"/>
  <c r="U149" i="47"/>
  <c r="T149" i="47"/>
  <c r="R149" i="47"/>
  <c r="V148" i="47"/>
  <c r="W148" i="47" s="1"/>
  <c r="U148" i="47"/>
  <c r="T148" i="47"/>
  <c r="R148" i="47"/>
  <c r="V147" i="47"/>
  <c r="W147" i="47" s="1"/>
  <c r="U147" i="47"/>
  <c r="T147" i="47"/>
  <c r="R147" i="47"/>
  <c r="V146" i="47"/>
  <c r="W146" i="47" s="1"/>
  <c r="U146" i="47"/>
  <c r="T146" i="47"/>
  <c r="R146" i="47"/>
  <c r="V145" i="47"/>
  <c r="W145" i="47" s="1"/>
  <c r="U145" i="47"/>
  <c r="T145" i="47"/>
  <c r="R145" i="47"/>
  <c r="V144" i="47"/>
  <c r="W144" i="47" s="1"/>
  <c r="U144" i="47"/>
  <c r="T144" i="47"/>
  <c r="R144" i="47"/>
  <c r="V143" i="47"/>
  <c r="W143" i="47" s="1"/>
  <c r="U143" i="47"/>
  <c r="T143" i="47"/>
  <c r="R143" i="47"/>
  <c r="W142" i="47"/>
  <c r="V142" i="47"/>
  <c r="U142" i="47"/>
  <c r="T142" i="47"/>
  <c r="R142" i="47"/>
  <c r="V141" i="47"/>
  <c r="W141" i="47" s="1"/>
  <c r="U141" i="47"/>
  <c r="T141" i="47"/>
  <c r="R141" i="47"/>
  <c r="V140" i="47"/>
  <c r="W140" i="47" s="1"/>
  <c r="U140" i="47"/>
  <c r="T140" i="47"/>
  <c r="R140" i="47"/>
  <c r="W139" i="47"/>
  <c r="U139" i="47"/>
  <c r="T139" i="47"/>
  <c r="R139" i="47"/>
  <c r="J17" i="47"/>
  <c r="I17" i="47"/>
  <c r="J16" i="47"/>
  <c r="I16" i="47"/>
  <c r="K16" i="47" s="1"/>
  <c r="J15" i="47"/>
  <c r="I15" i="47"/>
  <c r="J14" i="47"/>
  <c r="I14" i="47"/>
  <c r="J13" i="47"/>
  <c r="I13" i="47"/>
  <c r="J12" i="47"/>
  <c r="I12" i="47"/>
  <c r="K12" i="47" s="1"/>
  <c r="J11" i="47"/>
  <c r="I11" i="47"/>
  <c r="J10" i="47"/>
  <c r="I10" i="47"/>
  <c r="J9" i="47"/>
  <c r="I9" i="47"/>
  <c r="J8" i="47"/>
  <c r="I8" i="47"/>
  <c r="K8" i="47" s="1"/>
  <c r="J7" i="47"/>
  <c r="I7" i="47"/>
  <c r="J6" i="47"/>
  <c r="I6" i="47"/>
  <c r="J7" i="24"/>
  <c r="J8" i="24"/>
  <c r="J9" i="24"/>
  <c r="J10" i="24"/>
  <c r="J11" i="24"/>
  <c r="J12" i="24"/>
  <c r="J13" i="24"/>
  <c r="J14" i="24"/>
  <c r="J15" i="24"/>
  <c r="J16" i="24"/>
  <c r="J17" i="24"/>
  <c r="J6" i="24"/>
  <c r="I7" i="24"/>
  <c r="K7" i="24" s="1"/>
  <c r="I8" i="24"/>
  <c r="K8" i="24" s="1"/>
  <c r="I9" i="24"/>
  <c r="K9" i="24" s="1"/>
  <c r="I10" i="24"/>
  <c r="K10" i="24" s="1"/>
  <c r="I11" i="24"/>
  <c r="K11" i="24" s="1"/>
  <c r="I12" i="24"/>
  <c r="K12" i="24" s="1"/>
  <c r="I13" i="24"/>
  <c r="K13" i="24" s="1"/>
  <c r="I14" i="24"/>
  <c r="K14" i="24" s="1"/>
  <c r="I15" i="24"/>
  <c r="K15" i="24" s="1"/>
  <c r="I16" i="24"/>
  <c r="K16" i="24" s="1"/>
  <c r="I17" i="24"/>
  <c r="K17" i="24" s="1"/>
  <c r="I6" i="24"/>
  <c r="K6" i="24" s="1"/>
  <c r="J7" i="22"/>
  <c r="J8" i="22"/>
  <c r="J9" i="22"/>
  <c r="J10" i="22"/>
  <c r="J11" i="22"/>
  <c r="J12" i="22"/>
  <c r="J13" i="22"/>
  <c r="J14" i="22"/>
  <c r="J15" i="22"/>
  <c r="J16" i="22"/>
  <c r="J17" i="22"/>
  <c r="J6" i="22"/>
  <c r="I17" i="22"/>
  <c r="I7" i="22"/>
  <c r="I8" i="22"/>
  <c r="I9" i="22"/>
  <c r="I10" i="22"/>
  <c r="I11" i="22"/>
  <c r="I12" i="22"/>
  <c r="I13" i="22"/>
  <c r="I14" i="22"/>
  <c r="I15" i="22"/>
  <c r="I16" i="22"/>
  <c r="I6" i="22"/>
  <c r="K6" i="22" s="1"/>
  <c r="J7" i="20"/>
  <c r="J8" i="20"/>
  <c r="J9" i="20"/>
  <c r="J10" i="20"/>
  <c r="J11" i="20"/>
  <c r="J12" i="20"/>
  <c r="J13" i="20"/>
  <c r="J14" i="20"/>
  <c r="J15" i="20"/>
  <c r="J16" i="20"/>
  <c r="J17" i="20"/>
  <c r="J6" i="20"/>
  <c r="I7" i="20"/>
  <c r="K7" i="20" s="1"/>
  <c r="I8" i="20"/>
  <c r="K8" i="20" s="1"/>
  <c r="I9" i="20"/>
  <c r="K9" i="20" s="1"/>
  <c r="I10" i="20"/>
  <c r="K10" i="20" s="1"/>
  <c r="I11" i="20"/>
  <c r="K11" i="20" s="1"/>
  <c r="I12" i="20"/>
  <c r="K12" i="20" s="1"/>
  <c r="I13" i="20"/>
  <c r="K13" i="20" s="1"/>
  <c r="I14" i="20"/>
  <c r="K14" i="20" s="1"/>
  <c r="I15" i="20"/>
  <c r="K15" i="20" s="1"/>
  <c r="I16" i="20"/>
  <c r="K16" i="20" s="1"/>
  <c r="I17" i="20"/>
  <c r="K17" i="20" s="1"/>
  <c r="I6" i="20"/>
  <c r="K6" i="20" s="1"/>
  <c r="F6" i="20"/>
  <c r="J7" i="19"/>
  <c r="J8" i="19"/>
  <c r="J9" i="19"/>
  <c r="J10" i="19"/>
  <c r="J11" i="19"/>
  <c r="J12" i="19"/>
  <c r="J13" i="19"/>
  <c r="J14" i="19"/>
  <c r="J15" i="19"/>
  <c r="J16" i="19"/>
  <c r="J17" i="19"/>
  <c r="J6" i="19"/>
  <c r="I7" i="19"/>
  <c r="K7" i="19" s="1"/>
  <c r="I8" i="19"/>
  <c r="K8" i="19" s="1"/>
  <c r="I9" i="19"/>
  <c r="K9" i="19" s="1"/>
  <c r="I10" i="19"/>
  <c r="K10" i="19" s="1"/>
  <c r="I11" i="19"/>
  <c r="K11" i="19" s="1"/>
  <c r="I12" i="19"/>
  <c r="K12" i="19" s="1"/>
  <c r="I13" i="19"/>
  <c r="K13" i="19" s="1"/>
  <c r="I14" i="19"/>
  <c r="K14" i="19" s="1"/>
  <c r="I15" i="19"/>
  <c r="K15" i="19" s="1"/>
  <c r="I16" i="19"/>
  <c r="K16" i="19" s="1"/>
  <c r="I17" i="19"/>
  <c r="K17" i="19" s="1"/>
  <c r="I6" i="19"/>
  <c r="K6" i="19" s="1"/>
  <c r="K9" i="47" l="1"/>
  <c r="K13" i="47"/>
  <c r="K17" i="47"/>
  <c r="K16" i="26"/>
  <c r="K14" i="26"/>
  <c r="K10" i="26"/>
  <c r="K16" i="28"/>
  <c r="K12" i="28"/>
  <c r="K13" i="31"/>
  <c r="K15" i="31"/>
  <c r="K16" i="31"/>
  <c r="K14" i="31"/>
  <c r="K12" i="31"/>
  <c r="K14" i="33"/>
  <c r="K16" i="33"/>
  <c r="K15" i="33"/>
  <c r="K16" i="34"/>
  <c r="K12" i="34"/>
  <c r="K16" i="37"/>
  <c r="K15" i="37"/>
  <c r="K14" i="37"/>
  <c r="K15" i="22"/>
  <c r="K11" i="22"/>
  <c r="K13" i="22"/>
  <c r="K9" i="22"/>
  <c r="K14" i="28"/>
  <c r="K10" i="28"/>
  <c r="K17" i="28"/>
  <c r="K15" i="28"/>
  <c r="K11" i="28"/>
  <c r="K7" i="28"/>
  <c r="K13" i="28"/>
  <c r="K9" i="28"/>
  <c r="K12" i="26"/>
  <c r="K16" i="22"/>
  <c r="K12" i="22"/>
  <c r="K8" i="22"/>
  <c r="K14" i="22"/>
  <c r="K10" i="22"/>
  <c r="K17" i="22"/>
  <c r="K12" i="40"/>
  <c r="K14" i="40"/>
  <c r="K10" i="40"/>
  <c r="K8" i="32"/>
  <c r="K7" i="47"/>
  <c r="K11" i="47"/>
  <c r="K15" i="47"/>
  <c r="K17" i="42"/>
  <c r="K12" i="42"/>
  <c r="K15" i="42"/>
  <c r="K16" i="42"/>
  <c r="K8" i="28"/>
  <c r="K8" i="26"/>
  <c r="K7" i="22"/>
  <c r="K13" i="42"/>
  <c r="K6" i="47"/>
  <c r="K10" i="47"/>
  <c r="K14" i="47"/>
  <c r="J7" i="18" l="1"/>
  <c r="J8" i="18"/>
  <c r="J9" i="18"/>
  <c r="J10" i="18"/>
  <c r="J11" i="18"/>
  <c r="J12" i="18"/>
  <c r="J13" i="18"/>
  <c r="J14" i="18"/>
  <c r="J15" i="18"/>
  <c r="J16" i="18"/>
  <c r="J17" i="18"/>
  <c r="J6" i="18"/>
  <c r="I7" i="18"/>
  <c r="K7" i="18" s="1"/>
  <c r="I8" i="18"/>
  <c r="K8" i="18" s="1"/>
  <c r="I9" i="18"/>
  <c r="K9" i="18" s="1"/>
  <c r="I10" i="18"/>
  <c r="K10" i="18" s="1"/>
  <c r="I11" i="18"/>
  <c r="K11" i="18" s="1"/>
  <c r="I12" i="18"/>
  <c r="K12" i="18" s="1"/>
  <c r="I13" i="18"/>
  <c r="K13" i="18" s="1"/>
  <c r="I14" i="18"/>
  <c r="K14" i="18" s="1"/>
  <c r="I15" i="18"/>
  <c r="K15" i="18" s="1"/>
  <c r="I16" i="18"/>
  <c r="K16" i="18" s="1"/>
  <c r="I17" i="18"/>
  <c r="K17" i="18" s="1"/>
  <c r="I6" i="18"/>
  <c r="K6" i="18" s="1"/>
  <c r="F6" i="18"/>
  <c r="F7" i="18"/>
  <c r="F8" i="18"/>
  <c r="F9" i="18"/>
  <c r="F10" i="18"/>
  <c r="F11" i="18"/>
  <c r="F12" i="18"/>
  <c r="F13" i="18"/>
  <c r="F14" i="18"/>
  <c r="F15" i="18"/>
  <c r="F16" i="18"/>
  <c r="F17" i="18"/>
  <c r="J7" i="14"/>
  <c r="J8" i="14"/>
  <c r="J9" i="14"/>
  <c r="J10" i="14"/>
  <c r="J11" i="14"/>
  <c r="J12" i="14"/>
  <c r="J13" i="14"/>
  <c r="J14" i="14"/>
  <c r="J15" i="14"/>
  <c r="J16" i="14"/>
  <c r="J17" i="14"/>
  <c r="J6" i="14"/>
  <c r="I7" i="14"/>
  <c r="K7" i="14" s="1"/>
  <c r="I8" i="14"/>
  <c r="K8" i="14" s="1"/>
  <c r="I9" i="14"/>
  <c r="K9" i="14" s="1"/>
  <c r="I10" i="14"/>
  <c r="K10" i="14" s="1"/>
  <c r="I11" i="14"/>
  <c r="K11" i="14" s="1"/>
  <c r="I12" i="14"/>
  <c r="I13" i="14"/>
  <c r="I14" i="14"/>
  <c r="K14" i="14" s="1"/>
  <c r="I15" i="14"/>
  <c r="I16" i="14"/>
  <c r="K16" i="14" s="1"/>
  <c r="I17" i="14"/>
  <c r="K17" i="14" s="1"/>
  <c r="I6" i="14"/>
  <c r="K6" i="14" s="1"/>
  <c r="J7" i="21"/>
  <c r="J8" i="21"/>
  <c r="J9" i="21"/>
  <c r="J10" i="21"/>
  <c r="J11" i="21"/>
  <c r="J12" i="21"/>
  <c r="J13" i="21"/>
  <c r="J14" i="21"/>
  <c r="J15" i="21"/>
  <c r="J16" i="21"/>
  <c r="J17" i="21"/>
  <c r="J6" i="21"/>
  <c r="I7" i="21"/>
  <c r="K7" i="21" s="1"/>
  <c r="I8" i="21"/>
  <c r="K8" i="21" s="1"/>
  <c r="I9" i="21"/>
  <c r="K9" i="21" s="1"/>
  <c r="I10" i="21"/>
  <c r="K10" i="21" s="1"/>
  <c r="I11" i="21"/>
  <c r="K11" i="21" s="1"/>
  <c r="I12" i="21"/>
  <c r="K12" i="21" s="1"/>
  <c r="I13" i="21"/>
  <c r="K13" i="21" s="1"/>
  <c r="I14" i="21"/>
  <c r="K14" i="21" s="1"/>
  <c r="I15" i="21"/>
  <c r="K15" i="21" s="1"/>
  <c r="I16" i="21"/>
  <c r="K16" i="21" s="1"/>
  <c r="I17" i="21"/>
  <c r="K17" i="21" s="1"/>
  <c r="I6" i="21"/>
  <c r="K6" i="21" s="1"/>
  <c r="J7" i="23"/>
  <c r="J8" i="23"/>
  <c r="J9" i="23"/>
  <c r="J10" i="23"/>
  <c r="J11" i="23"/>
  <c r="J12" i="23"/>
  <c r="J13" i="23"/>
  <c r="J14" i="23"/>
  <c r="J15" i="23"/>
  <c r="J16" i="23"/>
  <c r="J17" i="23"/>
  <c r="J6" i="23"/>
  <c r="I7" i="23"/>
  <c r="K7" i="23" s="1"/>
  <c r="I8" i="23"/>
  <c r="K8" i="23" s="1"/>
  <c r="I9" i="23"/>
  <c r="K9" i="23" s="1"/>
  <c r="I10" i="23"/>
  <c r="K10" i="23" s="1"/>
  <c r="I11" i="23"/>
  <c r="K11" i="23" s="1"/>
  <c r="I12" i="23"/>
  <c r="K12" i="23" s="1"/>
  <c r="I13" i="23"/>
  <c r="K13" i="23" s="1"/>
  <c r="I14" i="23"/>
  <c r="K14" i="23" s="1"/>
  <c r="I15" i="23"/>
  <c r="K15" i="23" s="1"/>
  <c r="I16" i="23"/>
  <c r="K16" i="23" s="1"/>
  <c r="I17" i="23"/>
  <c r="K17" i="23" s="1"/>
  <c r="I6" i="23"/>
  <c r="K6" i="23" l="1"/>
  <c r="K15" i="14"/>
  <c r="K13" i="14"/>
  <c r="K12" i="14"/>
  <c r="F8" i="45"/>
  <c r="F9" i="45"/>
  <c r="AC40" i="1" s="1"/>
  <c r="F10" i="45"/>
  <c r="AD40" i="1" s="1"/>
  <c r="F12" i="45"/>
  <c r="F14" i="45"/>
  <c r="F16" i="45"/>
  <c r="F6" i="45"/>
  <c r="F7" i="45"/>
  <c r="F11" i="45"/>
  <c r="F13" i="45"/>
  <c r="F15" i="45"/>
  <c r="F17" i="45"/>
  <c r="F7" i="27"/>
  <c r="F8" i="27"/>
  <c r="F10" i="27"/>
  <c r="AD38" i="1" s="1"/>
  <c r="F12" i="27"/>
  <c r="F14" i="27"/>
  <c r="F15" i="27"/>
  <c r="F16" i="27"/>
  <c r="F6" i="27"/>
  <c r="F9" i="27"/>
  <c r="AC38" i="1" s="1"/>
  <c r="F11" i="27"/>
  <c r="F13" i="27"/>
  <c r="F17" i="27"/>
  <c r="F7" i="29"/>
  <c r="F8" i="29"/>
  <c r="F10" i="29"/>
  <c r="AD39" i="1" s="1"/>
  <c r="F12" i="29"/>
  <c r="F14" i="29"/>
  <c r="F15" i="29"/>
  <c r="F16" i="29"/>
  <c r="F9" i="29"/>
  <c r="AC39" i="1" s="1"/>
  <c r="F11" i="29"/>
  <c r="F13" i="29"/>
  <c r="F17" i="29"/>
  <c r="F6" i="29"/>
  <c r="F8" i="25"/>
  <c r="F9" i="25"/>
  <c r="AC37" i="1" s="1"/>
  <c r="F10" i="25"/>
  <c r="AD37" i="1" s="1"/>
  <c r="F12" i="25"/>
  <c r="F14" i="25"/>
  <c r="F16" i="25"/>
  <c r="F6" i="25"/>
  <c r="F7" i="25"/>
  <c r="F11" i="25"/>
  <c r="F13" i="25"/>
  <c r="F15" i="25"/>
  <c r="F17" i="25"/>
  <c r="F7" i="26"/>
  <c r="F9" i="26"/>
  <c r="AD33" i="1" s="1"/>
  <c r="F10" i="26"/>
  <c r="F11" i="26"/>
  <c r="F13" i="26"/>
  <c r="F14" i="26"/>
  <c r="F15" i="26"/>
  <c r="F8" i="26"/>
  <c r="AC33" i="1" s="1"/>
  <c r="F12" i="26"/>
  <c r="F16" i="26"/>
  <c r="F6" i="26"/>
  <c r="F17" i="26"/>
  <c r="F8" i="28"/>
  <c r="F10" i="28"/>
  <c r="AD34" i="1" s="1"/>
  <c r="F12" i="28"/>
  <c r="F14" i="28"/>
  <c r="F16" i="28"/>
  <c r="F7" i="28"/>
  <c r="F9" i="28"/>
  <c r="AC34" i="1" s="1"/>
  <c r="F11" i="28"/>
  <c r="F13" i="28"/>
  <c r="F15" i="28"/>
  <c r="F17" i="28"/>
  <c r="F17" i="22"/>
  <c r="F7" i="22"/>
  <c r="F8" i="22"/>
  <c r="F11" i="22"/>
  <c r="F12" i="22"/>
  <c r="F15" i="22"/>
  <c r="F16" i="22"/>
  <c r="F9" i="22"/>
  <c r="AC32" i="1" s="1"/>
  <c r="F10" i="22"/>
  <c r="AD32" i="1" s="1"/>
  <c r="F13" i="22"/>
  <c r="F14" i="22"/>
  <c r="F6" i="22"/>
  <c r="F7" i="23"/>
  <c r="F8" i="23"/>
  <c r="F9" i="23"/>
  <c r="AC35" i="1" s="1"/>
  <c r="F10" i="23"/>
  <c r="AD35" i="1" s="1"/>
  <c r="F11" i="23"/>
  <c r="F12" i="23"/>
  <c r="F13" i="23"/>
  <c r="F14" i="23"/>
  <c r="F15" i="23"/>
  <c r="F16" i="23"/>
  <c r="F17" i="23"/>
  <c r="F6" i="23"/>
  <c r="F7" i="19"/>
  <c r="F8" i="19"/>
  <c r="F10" i="19"/>
  <c r="AD30" i="1" s="1"/>
  <c r="F11" i="19"/>
  <c r="F12" i="19"/>
  <c r="F14" i="19"/>
  <c r="F15" i="19"/>
  <c r="F16" i="19"/>
  <c r="F14" i="20"/>
  <c r="F17" i="20"/>
  <c r="F7" i="20"/>
  <c r="F8" i="20"/>
  <c r="F9" i="20"/>
  <c r="AC31" i="1" s="1"/>
  <c r="F10" i="20"/>
  <c r="AD31" i="1" s="1"/>
  <c r="F11" i="20"/>
  <c r="F12" i="20"/>
  <c r="F13" i="20"/>
  <c r="F15" i="20"/>
  <c r="F16" i="20"/>
  <c r="F14" i="14"/>
  <c r="F7" i="14"/>
  <c r="F8" i="14"/>
  <c r="F9" i="14"/>
  <c r="AC28" i="1" s="1"/>
  <c r="F10" i="14"/>
  <c r="AD28" i="1" s="1"/>
  <c r="F11" i="14"/>
  <c r="F12" i="14"/>
  <c r="F13" i="14"/>
  <c r="F15" i="14"/>
  <c r="F16" i="14"/>
  <c r="F6" i="14"/>
  <c r="F9" i="19"/>
  <c r="AC30" i="1" s="1"/>
  <c r="F13" i="19"/>
  <c r="F17" i="19"/>
  <c r="F6" i="19"/>
  <c r="F17" i="14"/>
  <c r="F7" i="21"/>
  <c r="F11" i="21"/>
  <c r="F15" i="21"/>
  <c r="F17" i="21"/>
  <c r="F6" i="21"/>
  <c r="F14" i="21" l="1"/>
  <c r="F10" i="21"/>
  <c r="AD29" i="1" s="1"/>
  <c r="F13" i="21"/>
  <c r="F9" i="21"/>
  <c r="AC29" i="1" s="1"/>
  <c r="F16" i="21"/>
  <c r="F12" i="21"/>
  <c r="F8" i="21"/>
  <c r="E85" i="37" l="1"/>
  <c r="E93" i="28" l="1"/>
  <c r="E92" i="28" l="1"/>
  <c r="E99" i="45" l="1"/>
  <c r="E98" i="45"/>
  <c r="E97" i="45"/>
  <c r="E94" i="45"/>
  <c r="E93" i="45"/>
  <c r="E92" i="45"/>
  <c r="E91" i="45"/>
  <c r="E90" i="45"/>
  <c r="E89" i="45"/>
  <c r="E88" i="45"/>
  <c r="V99" i="45"/>
  <c r="W99" i="45" s="1"/>
  <c r="R99" i="45"/>
  <c r="V98" i="45"/>
  <c r="W98" i="45" s="1"/>
  <c r="R98" i="45"/>
  <c r="V97" i="45"/>
  <c r="W97" i="45" s="1"/>
  <c r="R97" i="45"/>
  <c r="V96" i="45"/>
  <c r="W96" i="45" s="1"/>
  <c r="R96" i="45"/>
  <c r="T96" i="45"/>
  <c r="V95" i="45"/>
  <c r="W95" i="45" s="1"/>
  <c r="R95" i="45"/>
  <c r="V94" i="45"/>
  <c r="W94" i="45" s="1"/>
  <c r="R94" i="45"/>
  <c r="V93" i="45"/>
  <c r="W93" i="45" s="1"/>
  <c r="R93" i="45"/>
  <c r="V92" i="45"/>
  <c r="W92" i="45" s="1"/>
  <c r="R92" i="45"/>
  <c r="V91" i="45"/>
  <c r="W91" i="45" s="1"/>
  <c r="R91" i="45"/>
  <c r="V90" i="45"/>
  <c r="W90" i="45" s="1"/>
  <c r="R90" i="45"/>
  <c r="W89" i="45"/>
  <c r="R89" i="45"/>
  <c r="T94" i="45" l="1"/>
  <c r="U92" i="45"/>
  <c r="U96" i="45"/>
  <c r="U97" i="45"/>
  <c r="T89" i="45"/>
  <c r="T92" i="45"/>
  <c r="U95" i="45"/>
  <c r="U89" i="45"/>
  <c r="U91" i="45"/>
  <c r="T98" i="45"/>
  <c r="U90" i="45"/>
  <c r="T91" i="45"/>
  <c r="U93" i="45"/>
  <c r="U99" i="45"/>
  <c r="U94" i="45"/>
  <c r="T95" i="45"/>
  <c r="U98" i="45"/>
  <c r="T93" i="45" l="1"/>
  <c r="T90" i="45"/>
  <c r="T97" i="45"/>
  <c r="T99" i="45"/>
  <c r="E11" i="9" l="1"/>
  <c r="E12" i="9" s="1"/>
  <c r="E13" i="9" s="1"/>
  <c r="E14" i="9" s="1"/>
  <c r="E15" i="9" s="1"/>
  <c r="E16" i="9" s="1"/>
  <c r="E17" i="9" s="1"/>
  <c r="D11" i="9"/>
  <c r="D12" i="9" s="1"/>
  <c r="D13" i="9" s="1"/>
  <c r="D14" i="9" s="1"/>
  <c r="D15" i="9" s="1"/>
  <c r="D16" i="9" s="1"/>
  <c r="D17" i="9" s="1"/>
  <c r="C11" i="9"/>
  <c r="C12" i="9" s="1"/>
  <c r="C13" i="9" s="1"/>
  <c r="C14" i="9" s="1"/>
  <c r="C15" i="9" s="1"/>
  <c r="C16" i="9" s="1"/>
  <c r="C17" i="9" s="1"/>
  <c r="I16" i="15" l="1"/>
  <c r="H16" i="15"/>
  <c r="I17" i="15"/>
  <c r="H17" i="15"/>
  <c r="I18" i="15"/>
  <c r="H18" i="15"/>
  <c r="I19" i="15"/>
  <c r="H19" i="15"/>
  <c r="J25" i="15"/>
  <c r="I25" i="15"/>
  <c r="H25" i="15"/>
  <c r="G27" i="15" l="1"/>
  <c r="G26" i="15"/>
  <c r="G25" i="15"/>
  <c r="G24" i="15"/>
  <c r="G23" i="15"/>
  <c r="G22" i="15"/>
  <c r="G21" i="15"/>
  <c r="G19" i="15"/>
  <c r="G18" i="15"/>
  <c r="G17" i="15"/>
  <c r="G16" i="15"/>
  <c r="J16" i="15"/>
  <c r="K16" i="15"/>
  <c r="L16" i="15"/>
  <c r="M16" i="15"/>
  <c r="N16" i="15"/>
  <c r="J17" i="15"/>
  <c r="K17" i="15"/>
  <c r="L17" i="15"/>
  <c r="M17" i="15"/>
  <c r="N17" i="15"/>
  <c r="J18" i="15"/>
  <c r="K18" i="15"/>
  <c r="L18" i="15"/>
  <c r="M18" i="15"/>
  <c r="N18" i="15"/>
  <c r="J19" i="15"/>
  <c r="K19" i="15"/>
  <c r="L19" i="15"/>
  <c r="M19" i="15"/>
  <c r="N19" i="15"/>
  <c r="H21" i="15"/>
  <c r="I21" i="15"/>
  <c r="J21" i="15"/>
  <c r="K21" i="15"/>
  <c r="L21" i="15"/>
  <c r="M21" i="15"/>
  <c r="N21" i="15"/>
  <c r="H22" i="15"/>
  <c r="I22" i="15"/>
  <c r="J22" i="15"/>
  <c r="K22" i="15"/>
  <c r="L22" i="15"/>
  <c r="M22" i="15"/>
  <c r="N22" i="15"/>
  <c r="H23" i="15"/>
  <c r="I23" i="15"/>
  <c r="J23" i="15"/>
  <c r="K23" i="15"/>
  <c r="L23" i="15"/>
  <c r="M23" i="15"/>
  <c r="N23" i="15"/>
  <c r="H24" i="15"/>
  <c r="I24" i="15"/>
  <c r="J24" i="15"/>
  <c r="K24" i="15"/>
  <c r="L24" i="15"/>
  <c r="M24" i="15"/>
  <c r="N24" i="15"/>
  <c r="K25" i="15"/>
  <c r="L25" i="15"/>
  <c r="M25" i="15"/>
  <c r="N25" i="15"/>
  <c r="H26" i="15"/>
  <c r="I26" i="15"/>
  <c r="J26" i="15"/>
  <c r="K26" i="15"/>
  <c r="L26" i="15"/>
  <c r="M26" i="15"/>
  <c r="N26" i="15"/>
  <c r="H27" i="15"/>
  <c r="I27" i="15"/>
  <c r="J27" i="15"/>
  <c r="K27" i="15"/>
  <c r="L27" i="15"/>
  <c r="M27" i="15"/>
  <c r="N27" i="15"/>
  <c r="R27" i="15"/>
  <c r="S27" i="15"/>
  <c r="R26" i="15"/>
  <c r="S26" i="15"/>
  <c r="S25" i="15"/>
  <c r="S24" i="15"/>
  <c r="S22" i="15"/>
  <c r="S21" i="15"/>
  <c r="S19" i="15"/>
  <c r="S18" i="15"/>
  <c r="S17" i="15"/>
  <c r="R17" i="15"/>
  <c r="S16" i="15"/>
  <c r="S15" i="15"/>
  <c r="R14" i="15"/>
  <c r="S14" i="15"/>
  <c r="S13" i="15"/>
  <c r="S12" i="15"/>
  <c r="R11" i="15"/>
  <c r="S11" i="15"/>
  <c r="S10" i="15"/>
  <c r="S9" i="15"/>
  <c r="R8" i="15"/>
  <c r="S8" i="15"/>
  <c r="S7" i="15"/>
  <c r="S6" i="15"/>
  <c r="T20" i="17"/>
  <c r="S27" i="17"/>
  <c r="S26" i="17"/>
  <c r="S25" i="17"/>
  <c r="S24" i="17"/>
  <c r="S22" i="17"/>
  <c r="S21" i="17"/>
  <c r="S19" i="17"/>
  <c r="S18" i="17"/>
  <c r="S17" i="17"/>
  <c r="S16" i="17"/>
  <c r="S15" i="17"/>
  <c r="S14" i="17"/>
  <c r="S13" i="17"/>
  <c r="S12" i="17"/>
  <c r="S11" i="17"/>
  <c r="R27" i="17" l="1"/>
  <c r="R26" i="17"/>
  <c r="R25" i="17"/>
  <c r="R24" i="17"/>
  <c r="R22" i="17"/>
  <c r="T22" i="17" s="1"/>
  <c r="R21" i="17"/>
  <c r="T21" i="17" s="1"/>
  <c r="R19" i="17"/>
  <c r="R18" i="17"/>
  <c r="R17" i="17"/>
  <c r="R16" i="17"/>
  <c r="R15" i="17"/>
  <c r="R14" i="17"/>
  <c r="R13" i="17"/>
  <c r="R12" i="17"/>
  <c r="R11" i="17"/>
  <c r="S10" i="17"/>
  <c r="R10" i="17"/>
  <c r="S9" i="17"/>
  <c r="R9" i="17"/>
  <c r="S8" i="17"/>
  <c r="R8" i="17"/>
  <c r="S7" i="17"/>
  <c r="P7" i="17"/>
  <c r="R7" i="17"/>
  <c r="O7" i="17"/>
  <c r="D28" i="17" l="1"/>
  <c r="C28" i="17"/>
  <c r="E6" i="17"/>
  <c r="E7" i="17"/>
  <c r="E8" i="17"/>
  <c r="E9" i="17"/>
  <c r="E10" i="17"/>
  <c r="E11" i="17"/>
  <c r="E12" i="17"/>
  <c r="E13" i="17"/>
  <c r="E14" i="17"/>
  <c r="E15" i="17"/>
  <c r="E16" i="17"/>
  <c r="E17" i="17"/>
  <c r="E18" i="17"/>
  <c r="E19" i="17"/>
  <c r="E20" i="17"/>
  <c r="E21" i="17"/>
  <c r="E22" i="17"/>
  <c r="E23" i="17"/>
  <c r="E24" i="17"/>
  <c r="E25" i="17"/>
  <c r="E26" i="17"/>
  <c r="E27" i="17"/>
  <c r="E5" i="17"/>
  <c r="E28" i="17" l="1"/>
  <c r="Q27" i="15"/>
  <c r="P27" i="15"/>
  <c r="Q26" i="15"/>
  <c r="P26" i="15"/>
  <c r="R25" i="15"/>
  <c r="Q25" i="15"/>
  <c r="P25" i="15"/>
  <c r="R24" i="15"/>
  <c r="Q24" i="15"/>
  <c r="P24" i="15"/>
  <c r="R22" i="15"/>
  <c r="Q22" i="15"/>
  <c r="P22" i="15"/>
  <c r="R21" i="15"/>
  <c r="Q21" i="15"/>
  <c r="P21" i="15"/>
  <c r="R19" i="15"/>
  <c r="Q19" i="15"/>
  <c r="P19" i="15"/>
  <c r="R18" i="15"/>
  <c r="Q18" i="15"/>
  <c r="P18" i="15"/>
  <c r="Q17" i="15"/>
  <c r="P17" i="15"/>
  <c r="R16" i="15"/>
  <c r="Q16" i="15"/>
  <c r="P16" i="15"/>
  <c r="R15" i="15"/>
  <c r="Q15" i="15"/>
  <c r="P15" i="15"/>
  <c r="Q14" i="15"/>
  <c r="P14" i="15"/>
  <c r="R13" i="15"/>
  <c r="Q13" i="15"/>
  <c r="P13" i="15"/>
  <c r="R12" i="15"/>
  <c r="Q12" i="15"/>
  <c r="P12" i="15"/>
  <c r="Q11" i="15"/>
  <c r="P11" i="15"/>
  <c r="R10" i="15"/>
  <c r="Q10" i="15"/>
  <c r="P10" i="15"/>
  <c r="R9" i="15"/>
  <c r="Q9" i="15"/>
  <c r="P9" i="15"/>
  <c r="Q8" i="15"/>
  <c r="P8" i="15"/>
  <c r="R7" i="15"/>
  <c r="Q7" i="15"/>
  <c r="P7" i="15"/>
  <c r="R6" i="15"/>
  <c r="Q6" i="15"/>
  <c r="P6" i="15"/>
  <c r="F27" i="15"/>
  <c r="E27" i="15"/>
  <c r="D27" i="15"/>
  <c r="F26" i="15"/>
  <c r="E26" i="15"/>
  <c r="D26" i="15"/>
  <c r="F25" i="15"/>
  <c r="E25" i="15"/>
  <c r="D25" i="15"/>
  <c r="F24" i="15"/>
  <c r="E24" i="15"/>
  <c r="D24" i="15"/>
  <c r="F22" i="15"/>
  <c r="E22" i="15"/>
  <c r="D22" i="15"/>
  <c r="F21" i="15"/>
  <c r="E21" i="15"/>
  <c r="D21" i="15"/>
  <c r="F19" i="15"/>
  <c r="E19" i="15"/>
  <c r="D19" i="15"/>
  <c r="F18" i="15"/>
  <c r="E18" i="15"/>
  <c r="D18" i="15"/>
  <c r="F17" i="15"/>
  <c r="E17" i="15"/>
  <c r="D17" i="15"/>
  <c r="F16" i="15"/>
  <c r="E16" i="15"/>
  <c r="D16" i="15"/>
  <c r="N15" i="15"/>
  <c r="M15" i="15"/>
  <c r="L15" i="15"/>
  <c r="K15" i="15"/>
  <c r="J15" i="15"/>
  <c r="I15" i="15"/>
  <c r="H15" i="15"/>
  <c r="G15" i="15"/>
  <c r="F15" i="15"/>
  <c r="E15" i="15"/>
  <c r="D15" i="15"/>
  <c r="N14" i="15"/>
  <c r="M14" i="15"/>
  <c r="L14" i="15"/>
  <c r="K14" i="15"/>
  <c r="J14" i="15"/>
  <c r="I14" i="15"/>
  <c r="H14" i="15"/>
  <c r="G14" i="15"/>
  <c r="F14" i="15"/>
  <c r="E14" i="15"/>
  <c r="D14" i="15"/>
  <c r="C14" i="15"/>
  <c r="N13" i="15"/>
  <c r="M13" i="15"/>
  <c r="L13" i="15"/>
  <c r="K13" i="15"/>
  <c r="J13" i="15"/>
  <c r="I13" i="15"/>
  <c r="H13" i="15"/>
  <c r="G13" i="15"/>
  <c r="F13" i="15"/>
  <c r="E13" i="15"/>
  <c r="D13" i="15"/>
  <c r="N12" i="15"/>
  <c r="M12" i="15"/>
  <c r="L12" i="15"/>
  <c r="K12" i="15"/>
  <c r="J12" i="15"/>
  <c r="I12" i="15"/>
  <c r="H12" i="15"/>
  <c r="G12" i="15"/>
  <c r="F12" i="15"/>
  <c r="E12" i="15"/>
  <c r="D12" i="15"/>
  <c r="N11" i="15"/>
  <c r="M11" i="15"/>
  <c r="L11" i="15"/>
  <c r="K11" i="15"/>
  <c r="J11" i="15"/>
  <c r="I11" i="15"/>
  <c r="H11" i="15"/>
  <c r="G11" i="15"/>
  <c r="F11" i="15"/>
  <c r="E11" i="15"/>
  <c r="D11" i="15"/>
  <c r="N10" i="15"/>
  <c r="M10" i="15"/>
  <c r="L10" i="15"/>
  <c r="K10" i="15"/>
  <c r="J10" i="15"/>
  <c r="I10" i="15"/>
  <c r="H10" i="15"/>
  <c r="G10" i="15"/>
  <c r="F10" i="15"/>
  <c r="E10" i="15"/>
  <c r="D10" i="15"/>
  <c r="N9" i="15"/>
  <c r="M9" i="15"/>
  <c r="L9" i="15"/>
  <c r="K9" i="15"/>
  <c r="J9" i="15"/>
  <c r="I9" i="15"/>
  <c r="H9" i="15"/>
  <c r="G9" i="15"/>
  <c r="F9" i="15"/>
  <c r="E9" i="15"/>
  <c r="D9" i="15"/>
  <c r="N8" i="15"/>
  <c r="M8" i="15"/>
  <c r="L8" i="15"/>
  <c r="K8" i="15"/>
  <c r="J8" i="15"/>
  <c r="I8" i="15"/>
  <c r="H8" i="15"/>
  <c r="G8" i="15"/>
  <c r="F8" i="15"/>
  <c r="E8" i="15"/>
  <c r="D8" i="15"/>
  <c r="P27" i="17"/>
  <c r="O27" i="17"/>
  <c r="M27" i="17"/>
  <c r="L27" i="17"/>
  <c r="J27" i="17"/>
  <c r="I27" i="17"/>
  <c r="P26" i="17"/>
  <c r="O26" i="17"/>
  <c r="M26" i="17"/>
  <c r="L26" i="17"/>
  <c r="J26" i="17"/>
  <c r="I26" i="17"/>
  <c r="P25" i="17"/>
  <c r="O25" i="17"/>
  <c r="M25" i="17"/>
  <c r="L25" i="17"/>
  <c r="J25" i="17"/>
  <c r="I25" i="17"/>
  <c r="P24" i="17"/>
  <c r="O24" i="17"/>
  <c r="M24" i="17"/>
  <c r="L24" i="17"/>
  <c r="J24" i="17"/>
  <c r="I24" i="17"/>
  <c r="P22" i="17"/>
  <c r="O22" i="17"/>
  <c r="M22" i="17"/>
  <c r="L22" i="17"/>
  <c r="J22" i="17"/>
  <c r="I22" i="17"/>
  <c r="P21" i="17"/>
  <c r="O21" i="17"/>
  <c r="M21" i="17"/>
  <c r="L21" i="17"/>
  <c r="J21" i="17"/>
  <c r="I21" i="17"/>
  <c r="P19" i="17"/>
  <c r="O19" i="17"/>
  <c r="M19" i="17"/>
  <c r="L19" i="17"/>
  <c r="J19" i="17"/>
  <c r="I19" i="17"/>
  <c r="P18" i="17"/>
  <c r="O18" i="17"/>
  <c r="M18" i="17"/>
  <c r="L18" i="17"/>
  <c r="J18" i="17"/>
  <c r="I18" i="17"/>
  <c r="P17" i="17"/>
  <c r="O17" i="17"/>
  <c r="M17" i="17"/>
  <c r="L17" i="17"/>
  <c r="J17" i="17"/>
  <c r="I17" i="17"/>
  <c r="P16" i="17"/>
  <c r="O16" i="17"/>
  <c r="M16" i="17"/>
  <c r="L16" i="17"/>
  <c r="J16" i="17"/>
  <c r="I16" i="17"/>
  <c r="P15" i="17"/>
  <c r="O15" i="17"/>
  <c r="M15" i="17"/>
  <c r="L15" i="17"/>
  <c r="J15" i="17"/>
  <c r="I15" i="17"/>
  <c r="E102" i="29"/>
  <c r="P14" i="17"/>
  <c r="O14" i="17"/>
  <c r="M14" i="17"/>
  <c r="L14" i="17"/>
  <c r="J14" i="17"/>
  <c r="I14" i="17"/>
  <c r="P13" i="17"/>
  <c r="O13" i="17"/>
  <c r="M13" i="17"/>
  <c r="L13" i="17"/>
  <c r="J13" i="17"/>
  <c r="I13" i="17"/>
  <c r="P12" i="17"/>
  <c r="O12" i="17"/>
  <c r="M12" i="17"/>
  <c r="L12" i="17"/>
  <c r="J12" i="17"/>
  <c r="I12" i="17"/>
  <c r="P11" i="17"/>
  <c r="O11" i="17"/>
  <c r="M11" i="17"/>
  <c r="L11" i="17"/>
  <c r="J11" i="17"/>
  <c r="I11" i="17"/>
  <c r="P10" i="17"/>
  <c r="O10" i="17"/>
  <c r="M10" i="17"/>
  <c r="L10" i="17"/>
  <c r="J10" i="17"/>
  <c r="I10" i="17"/>
  <c r="P9" i="17"/>
  <c r="O9" i="17"/>
  <c r="M9" i="17"/>
  <c r="L9" i="17"/>
  <c r="J9" i="17"/>
  <c r="I9" i="17"/>
  <c r="P8" i="17"/>
  <c r="O8" i="17"/>
  <c r="M8" i="17"/>
  <c r="L8" i="17"/>
  <c r="J8" i="17"/>
  <c r="I8" i="17"/>
  <c r="M5" i="17"/>
  <c r="L5" i="17"/>
  <c r="N22" i="17" l="1"/>
  <c r="Q22" i="17"/>
  <c r="Q21" i="17"/>
  <c r="N21" i="17"/>
  <c r="F9" i="9"/>
  <c r="E113" i="40" l="1"/>
  <c r="M7" i="17" l="1"/>
  <c r="L7" i="17"/>
  <c r="N7" i="15" l="1"/>
  <c r="M7" i="15"/>
  <c r="L7" i="15"/>
  <c r="K7" i="15"/>
  <c r="J7" i="15"/>
  <c r="I7" i="15"/>
  <c r="H7" i="15"/>
  <c r="G7" i="15"/>
  <c r="F7" i="15"/>
  <c r="E7" i="15"/>
  <c r="D7" i="15"/>
  <c r="N6" i="15"/>
  <c r="M6" i="15"/>
  <c r="L6" i="15"/>
  <c r="K6" i="15"/>
  <c r="J6" i="15"/>
  <c r="I6" i="15"/>
  <c r="H6" i="15"/>
  <c r="G6" i="15"/>
  <c r="F6" i="15"/>
  <c r="E6" i="15"/>
  <c r="E76" i="14" l="1"/>
  <c r="E77" i="14"/>
  <c r="H9" i="9" l="1"/>
  <c r="E6" i="9"/>
  <c r="E7" i="9" s="1"/>
  <c r="D6" i="9"/>
  <c r="D7" i="9" s="1"/>
  <c r="C6" i="9"/>
  <c r="C7" i="9" s="1"/>
  <c r="E17" i="12"/>
  <c r="E16" i="12"/>
  <c r="E15" i="12"/>
  <c r="E14" i="12"/>
  <c r="E13" i="12"/>
  <c r="E12" i="12"/>
  <c r="E11" i="12"/>
  <c r="E10" i="12"/>
  <c r="E9" i="12"/>
  <c r="E8" i="12"/>
  <c r="E7" i="12"/>
  <c r="E6" i="12"/>
  <c r="R17" i="44"/>
  <c r="J17" i="44"/>
  <c r="I17" i="44"/>
  <c r="G17" i="44"/>
  <c r="F17" i="44"/>
  <c r="R16" i="44"/>
  <c r="J16" i="44"/>
  <c r="D16" i="44" s="1"/>
  <c r="I16" i="44"/>
  <c r="V15" i="44"/>
  <c r="W15" i="44" s="1"/>
  <c r="R15" i="44"/>
  <c r="J15" i="44"/>
  <c r="D15" i="44" s="1"/>
  <c r="I15" i="44"/>
  <c r="R14" i="44"/>
  <c r="J14" i="44"/>
  <c r="D14" i="44" s="1"/>
  <c r="I14" i="44"/>
  <c r="V13" i="44"/>
  <c r="W13" i="44" s="1"/>
  <c r="R13" i="44"/>
  <c r="J13" i="44"/>
  <c r="D13" i="44" s="1"/>
  <c r="I13" i="44"/>
  <c r="R12" i="44"/>
  <c r="J12" i="44"/>
  <c r="D12" i="44" s="1"/>
  <c r="I12" i="44"/>
  <c r="V11" i="44"/>
  <c r="W11" i="44" s="1"/>
  <c r="R11" i="44"/>
  <c r="J11" i="44"/>
  <c r="D11" i="44" s="1"/>
  <c r="I11" i="44"/>
  <c r="R10" i="44"/>
  <c r="J10" i="44"/>
  <c r="D10" i="44" s="1"/>
  <c r="I10" i="44"/>
  <c r="V9" i="44"/>
  <c r="W9" i="44" s="1"/>
  <c r="R9" i="44"/>
  <c r="J9" i="44"/>
  <c r="D9" i="44" s="1"/>
  <c r="I9" i="44"/>
  <c r="J8" i="44"/>
  <c r="E8" i="44" s="1"/>
  <c r="G8" i="44" s="1"/>
  <c r="I8" i="44"/>
  <c r="V7" i="44"/>
  <c r="W7" i="44" s="1"/>
  <c r="J7" i="44"/>
  <c r="E7" i="44" s="1"/>
  <c r="I7" i="44"/>
  <c r="W6" i="44"/>
  <c r="V6" i="44"/>
  <c r="V17" i="44" s="1"/>
  <c r="W17" i="44" s="1"/>
  <c r="J6" i="44"/>
  <c r="D6" i="44" s="1"/>
  <c r="I6" i="44"/>
  <c r="E108" i="43"/>
  <c r="E107" i="43"/>
  <c r="E106" i="43"/>
  <c r="E105" i="43"/>
  <c r="E104" i="43"/>
  <c r="E103" i="43"/>
  <c r="E102" i="43"/>
  <c r="E101" i="43"/>
  <c r="E100" i="43"/>
  <c r="E99" i="43"/>
  <c r="E98" i="43"/>
  <c r="E97" i="43"/>
  <c r="R109" i="43"/>
  <c r="R108" i="43"/>
  <c r="R107" i="43"/>
  <c r="R106" i="43"/>
  <c r="R105" i="43"/>
  <c r="R104" i="43"/>
  <c r="R103" i="43"/>
  <c r="R102" i="43"/>
  <c r="R101" i="43"/>
  <c r="V98" i="43"/>
  <c r="V99" i="43" s="1"/>
  <c r="W99" i="43" s="1"/>
  <c r="E115" i="42"/>
  <c r="E114" i="42"/>
  <c r="E113" i="42"/>
  <c r="E112" i="42"/>
  <c r="E111" i="42"/>
  <c r="E110" i="42"/>
  <c r="E109" i="42"/>
  <c r="E108" i="42"/>
  <c r="E107" i="42"/>
  <c r="E106" i="42"/>
  <c r="E105" i="42"/>
  <c r="E104" i="42"/>
  <c r="R116" i="42"/>
  <c r="R115" i="42"/>
  <c r="R114" i="42"/>
  <c r="R113" i="42"/>
  <c r="R112" i="42"/>
  <c r="R111" i="42"/>
  <c r="R110" i="42"/>
  <c r="R109" i="42"/>
  <c r="R108" i="42"/>
  <c r="V105" i="42"/>
  <c r="V116" i="42" s="1"/>
  <c r="W116" i="42" s="1"/>
  <c r="E118" i="41"/>
  <c r="E117" i="41"/>
  <c r="E116" i="41"/>
  <c r="E115" i="41"/>
  <c r="E114" i="41"/>
  <c r="E113" i="41"/>
  <c r="E112" i="41"/>
  <c r="E111" i="41"/>
  <c r="E110" i="41"/>
  <c r="E109" i="41"/>
  <c r="E108" i="41"/>
  <c r="E107" i="41"/>
  <c r="R119" i="41"/>
  <c r="R118" i="41"/>
  <c r="R117" i="41"/>
  <c r="R116" i="41"/>
  <c r="R115" i="41"/>
  <c r="R114" i="41"/>
  <c r="R113" i="41"/>
  <c r="R112" i="41"/>
  <c r="R111" i="41"/>
  <c r="V108" i="41"/>
  <c r="W108" i="41" s="1"/>
  <c r="G27" i="17"/>
  <c r="F27" i="17"/>
  <c r="E121" i="40"/>
  <c r="E120" i="40"/>
  <c r="E119" i="40"/>
  <c r="E118" i="40"/>
  <c r="E117" i="40"/>
  <c r="E116" i="40"/>
  <c r="E115" i="40"/>
  <c r="E114" i="40"/>
  <c r="E112" i="40"/>
  <c r="E111" i="40"/>
  <c r="E110" i="40"/>
  <c r="P122" i="40"/>
  <c r="P121" i="40"/>
  <c r="P120" i="40"/>
  <c r="P119" i="40"/>
  <c r="P118" i="40"/>
  <c r="P117" i="40"/>
  <c r="P116" i="40"/>
  <c r="P115" i="40"/>
  <c r="P114" i="40"/>
  <c r="T111" i="40"/>
  <c r="T122" i="40" s="1"/>
  <c r="U122" i="40" s="1"/>
  <c r="G26" i="17"/>
  <c r="F26" i="17"/>
  <c r="E82" i="39"/>
  <c r="E81" i="39"/>
  <c r="E80" i="39"/>
  <c r="E79" i="39"/>
  <c r="E78" i="39"/>
  <c r="E77" i="39"/>
  <c r="E76" i="39"/>
  <c r="E75" i="39"/>
  <c r="E74" i="39"/>
  <c r="E73" i="39"/>
  <c r="E72" i="39"/>
  <c r="E71" i="39"/>
  <c r="R83" i="39"/>
  <c r="R82" i="39"/>
  <c r="V81" i="39"/>
  <c r="W81" i="39" s="1"/>
  <c r="R81" i="39"/>
  <c r="R80" i="39"/>
  <c r="R79" i="39"/>
  <c r="V78" i="39"/>
  <c r="W78" i="39" s="1"/>
  <c r="R78" i="39"/>
  <c r="R77" i="39"/>
  <c r="R76" i="39"/>
  <c r="R75" i="39"/>
  <c r="V74" i="39"/>
  <c r="W74" i="39" s="1"/>
  <c r="W72" i="39"/>
  <c r="V72" i="39"/>
  <c r="V83" i="39" s="1"/>
  <c r="W83" i="39" s="1"/>
  <c r="G25" i="17"/>
  <c r="F25" i="17"/>
  <c r="E72" i="38"/>
  <c r="E71" i="38"/>
  <c r="E67" i="38"/>
  <c r="E66" i="38"/>
  <c r="E65" i="38"/>
  <c r="E64" i="38"/>
  <c r="E63" i="38"/>
  <c r="E62" i="38"/>
  <c r="E61" i="38"/>
  <c r="R73" i="38"/>
  <c r="R72" i="38"/>
  <c r="R71" i="38"/>
  <c r="R70" i="38"/>
  <c r="R69" i="38"/>
  <c r="R68" i="38"/>
  <c r="R67" i="38"/>
  <c r="R66" i="38"/>
  <c r="R65" i="38"/>
  <c r="V62" i="38"/>
  <c r="V72" i="38" s="1"/>
  <c r="W72" i="38" s="1"/>
  <c r="G24" i="17"/>
  <c r="F24" i="17"/>
  <c r="E89" i="37"/>
  <c r="E88" i="37"/>
  <c r="E87" i="37"/>
  <c r="E86" i="37"/>
  <c r="E84" i="37"/>
  <c r="E83" i="37"/>
  <c r="E82" i="37"/>
  <c r="E80" i="37"/>
  <c r="E79" i="37"/>
  <c r="E78" i="37"/>
  <c r="R89" i="37"/>
  <c r="R88" i="37"/>
  <c r="R87" i="37"/>
  <c r="R86" i="37"/>
  <c r="R85" i="37"/>
  <c r="R84" i="37"/>
  <c r="R83" i="37"/>
  <c r="R82" i="37"/>
  <c r="R81" i="37"/>
  <c r="V80" i="37"/>
  <c r="V91" i="37" s="1"/>
  <c r="W91" i="37" s="1"/>
  <c r="K22" i="17"/>
  <c r="G22" i="17"/>
  <c r="F22" i="17"/>
  <c r="V99" i="36"/>
  <c r="V109" i="36" s="1"/>
  <c r="W109" i="36" s="1"/>
  <c r="E109" i="36"/>
  <c r="E108" i="36"/>
  <c r="E107" i="36"/>
  <c r="E106" i="36"/>
  <c r="E105" i="36"/>
  <c r="E104" i="36"/>
  <c r="E103" i="36"/>
  <c r="E102" i="36"/>
  <c r="E101" i="36"/>
  <c r="E100" i="36"/>
  <c r="E99" i="36"/>
  <c r="E98" i="36"/>
  <c r="R110" i="36"/>
  <c r="R109" i="36"/>
  <c r="R108" i="36"/>
  <c r="R107" i="36"/>
  <c r="R106" i="36"/>
  <c r="R105" i="36"/>
  <c r="R104" i="36"/>
  <c r="R103" i="36"/>
  <c r="R102" i="36"/>
  <c r="K21" i="17"/>
  <c r="G21" i="17"/>
  <c r="F21" i="17"/>
  <c r="E85" i="35"/>
  <c r="E84" i="35"/>
  <c r="E83" i="35"/>
  <c r="E82" i="35"/>
  <c r="E81" i="35"/>
  <c r="E80" i="35"/>
  <c r="E79" i="35"/>
  <c r="E78" i="35"/>
  <c r="E77" i="35"/>
  <c r="E76" i="35"/>
  <c r="E75" i="35"/>
  <c r="E74" i="35"/>
  <c r="V86" i="35"/>
  <c r="W86" i="35" s="1"/>
  <c r="U86" i="35"/>
  <c r="T86" i="35"/>
  <c r="R86" i="35"/>
  <c r="V85" i="35"/>
  <c r="W85" i="35" s="1"/>
  <c r="R85" i="35"/>
  <c r="V84" i="35"/>
  <c r="W84" i="35" s="1"/>
  <c r="R84" i="35"/>
  <c r="F15" i="35"/>
  <c r="V83" i="35"/>
  <c r="W83" i="35" s="1"/>
  <c r="R83" i="35"/>
  <c r="V82" i="35"/>
  <c r="W82" i="35" s="1"/>
  <c r="R82" i="35"/>
  <c r="U82" i="35"/>
  <c r="V81" i="35"/>
  <c r="W81" i="35" s="1"/>
  <c r="R81" i="35"/>
  <c r="V80" i="35"/>
  <c r="W80" i="35" s="1"/>
  <c r="R80" i="35"/>
  <c r="F11" i="35"/>
  <c r="V79" i="35"/>
  <c r="W79" i="35" s="1"/>
  <c r="R79" i="35"/>
  <c r="V78" i="35"/>
  <c r="W78" i="35" s="1"/>
  <c r="R78" i="35"/>
  <c r="V77" i="35"/>
  <c r="W77" i="35" s="1"/>
  <c r="R77" i="35"/>
  <c r="F8" i="35"/>
  <c r="V76" i="35"/>
  <c r="W76" i="35" s="1"/>
  <c r="R76" i="35"/>
  <c r="F7" i="35"/>
  <c r="W75" i="35"/>
  <c r="R75" i="35"/>
  <c r="G19" i="17"/>
  <c r="F19" i="17"/>
  <c r="E89" i="34"/>
  <c r="E88" i="34"/>
  <c r="V100" i="34"/>
  <c r="W100" i="34" s="1"/>
  <c r="U100" i="34"/>
  <c r="T100" i="34"/>
  <c r="R100" i="34"/>
  <c r="V99" i="34"/>
  <c r="W99" i="34" s="1"/>
  <c r="R99" i="34"/>
  <c r="V98" i="34"/>
  <c r="W98" i="34" s="1"/>
  <c r="R98" i="34"/>
  <c r="U98" i="34"/>
  <c r="V97" i="34"/>
  <c r="W97" i="34" s="1"/>
  <c r="R97" i="34"/>
  <c r="V96" i="34"/>
  <c r="W96" i="34" s="1"/>
  <c r="R96" i="34"/>
  <c r="V95" i="34"/>
  <c r="W95" i="34" s="1"/>
  <c r="R95" i="34"/>
  <c r="U95" i="34"/>
  <c r="V94" i="34"/>
  <c r="W94" i="34" s="1"/>
  <c r="R94" i="34"/>
  <c r="V93" i="34"/>
  <c r="W93" i="34" s="1"/>
  <c r="R93" i="34"/>
  <c r="T93" i="34"/>
  <c r="V92" i="34"/>
  <c r="W92" i="34" s="1"/>
  <c r="R92" i="34"/>
  <c r="V91" i="34"/>
  <c r="W91" i="34" s="1"/>
  <c r="R91" i="34"/>
  <c r="U91" i="34"/>
  <c r="V90" i="34"/>
  <c r="W90" i="34" s="1"/>
  <c r="R90" i="34"/>
  <c r="W89" i="34"/>
  <c r="R89" i="34"/>
  <c r="G18" i="17"/>
  <c r="F18" i="17"/>
  <c r="E117" i="33"/>
  <c r="E116" i="33"/>
  <c r="E115" i="33"/>
  <c r="E114" i="33"/>
  <c r="E113" i="33"/>
  <c r="E112" i="33"/>
  <c r="E111" i="33"/>
  <c r="E110" i="33"/>
  <c r="E109" i="33"/>
  <c r="E108" i="33"/>
  <c r="E107" i="33"/>
  <c r="E106" i="33"/>
  <c r="V119" i="33"/>
  <c r="W119" i="33" s="1"/>
  <c r="U119" i="33"/>
  <c r="T119" i="33"/>
  <c r="R119" i="33"/>
  <c r="V118" i="33"/>
  <c r="W118" i="33" s="1"/>
  <c r="R118" i="33"/>
  <c r="U118" i="33"/>
  <c r="V117" i="33"/>
  <c r="W117" i="33" s="1"/>
  <c r="R117" i="33"/>
  <c r="V116" i="33"/>
  <c r="W116" i="33" s="1"/>
  <c r="R116" i="33"/>
  <c r="V115" i="33"/>
  <c r="W115" i="33" s="1"/>
  <c r="R115" i="33"/>
  <c r="V114" i="33"/>
  <c r="W114" i="33" s="1"/>
  <c r="R114" i="33"/>
  <c r="U114" i="33"/>
  <c r="V113" i="33"/>
  <c r="W113" i="33" s="1"/>
  <c r="R113" i="33"/>
  <c r="V112" i="33"/>
  <c r="W112" i="33" s="1"/>
  <c r="R112" i="33"/>
  <c r="T112" i="33"/>
  <c r="V111" i="33"/>
  <c r="W111" i="33" s="1"/>
  <c r="R111" i="33"/>
  <c r="V110" i="33"/>
  <c r="W110" i="33" s="1"/>
  <c r="R110" i="33"/>
  <c r="U110" i="33"/>
  <c r="V109" i="33"/>
  <c r="W109" i="33" s="1"/>
  <c r="R109" i="33"/>
  <c r="W108" i="33"/>
  <c r="R108" i="33"/>
  <c r="G17" i="17"/>
  <c r="F17" i="17"/>
  <c r="E90" i="32"/>
  <c r="E100" i="32"/>
  <c r="E99" i="32"/>
  <c r="E98" i="32"/>
  <c r="E97" i="32"/>
  <c r="E96" i="32"/>
  <c r="E95" i="32"/>
  <c r="E94" i="32"/>
  <c r="E93" i="32"/>
  <c r="E92" i="32"/>
  <c r="E91" i="32"/>
  <c r="E89" i="32"/>
  <c r="V101" i="32"/>
  <c r="W101" i="32" s="1"/>
  <c r="U101" i="32"/>
  <c r="T101" i="32"/>
  <c r="R101" i="32"/>
  <c r="V100" i="32"/>
  <c r="W100" i="32" s="1"/>
  <c r="R100" i="32"/>
  <c r="U100" i="32"/>
  <c r="V99" i="32"/>
  <c r="W99" i="32" s="1"/>
  <c r="R99" i="32"/>
  <c r="V98" i="32"/>
  <c r="W98" i="32" s="1"/>
  <c r="R98" i="32"/>
  <c r="T98" i="32"/>
  <c r="V97" i="32"/>
  <c r="W97" i="32" s="1"/>
  <c r="R97" i="32"/>
  <c r="U97" i="32"/>
  <c r="V96" i="32"/>
  <c r="W96" i="32" s="1"/>
  <c r="R96" i="32"/>
  <c r="T96" i="32"/>
  <c r="V95" i="32"/>
  <c r="W95" i="32" s="1"/>
  <c r="R95" i="32"/>
  <c r="V94" i="32"/>
  <c r="W94" i="32" s="1"/>
  <c r="R94" i="32"/>
  <c r="V93" i="32"/>
  <c r="W93" i="32" s="1"/>
  <c r="R93" i="32"/>
  <c r="V92" i="32"/>
  <c r="W92" i="32" s="1"/>
  <c r="R92" i="32"/>
  <c r="U92" i="32"/>
  <c r="V91" i="32"/>
  <c r="W91" i="32" s="1"/>
  <c r="R91" i="32"/>
  <c r="W90" i="32"/>
  <c r="R90" i="32"/>
  <c r="G16" i="17"/>
  <c r="F16" i="17"/>
  <c r="F115" i="31"/>
  <c r="F114" i="31"/>
  <c r="W126" i="31"/>
  <c r="X126" i="31" s="1"/>
  <c r="V126" i="31"/>
  <c r="U126" i="31"/>
  <c r="S126" i="31"/>
  <c r="W125" i="31"/>
  <c r="X125" i="31" s="1"/>
  <c r="S125" i="31"/>
  <c r="W124" i="31"/>
  <c r="X124" i="31" s="1"/>
  <c r="S124" i="31"/>
  <c r="W123" i="31"/>
  <c r="X123" i="31" s="1"/>
  <c r="S123" i="31"/>
  <c r="V123" i="31"/>
  <c r="W122" i="31"/>
  <c r="X122" i="31" s="1"/>
  <c r="S122" i="31"/>
  <c r="W121" i="31"/>
  <c r="X121" i="31" s="1"/>
  <c r="S121" i="31"/>
  <c r="U121" i="31"/>
  <c r="W120" i="31"/>
  <c r="X120" i="31" s="1"/>
  <c r="S120" i="31"/>
  <c r="W119" i="31"/>
  <c r="X119" i="31" s="1"/>
  <c r="S119" i="31"/>
  <c r="W118" i="31"/>
  <c r="X118" i="31" s="1"/>
  <c r="S118" i="31"/>
  <c r="W117" i="31"/>
  <c r="X117" i="31" s="1"/>
  <c r="S117" i="31"/>
  <c r="W116" i="31"/>
  <c r="X116" i="31" s="1"/>
  <c r="S116" i="31"/>
  <c r="X115" i="31"/>
  <c r="S115" i="31"/>
  <c r="G14" i="17"/>
  <c r="G15" i="17"/>
  <c r="F15" i="17"/>
  <c r="E104" i="30"/>
  <c r="E103" i="30"/>
  <c r="E102" i="30"/>
  <c r="E101" i="30"/>
  <c r="E100" i="30"/>
  <c r="E99" i="30"/>
  <c r="E98" i="30"/>
  <c r="E97" i="30"/>
  <c r="E96" i="30"/>
  <c r="E95" i="30"/>
  <c r="E94" i="30"/>
  <c r="E93" i="30"/>
  <c r="V105" i="30"/>
  <c r="W105" i="30" s="1"/>
  <c r="U105" i="30"/>
  <c r="T105" i="30"/>
  <c r="R105" i="30"/>
  <c r="V104" i="30"/>
  <c r="W104" i="30" s="1"/>
  <c r="R104" i="30"/>
  <c r="T104" i="30"/>
  <c r="V103" i="30"/>
  <c r="W103" i="30" s="1"/>
  <c r="R103" i="30"/>
  <c r="V102" i="30"/>
  <c r="W102" i="30" s="1"/>
  <c r="R102" i="30"/>
  <c r="V101" i="30"/>
  <c r="W101" i="30" s="1"/>
  <c r="R101" i="30"/>
  <c r="V100" i="30"/>
  <c r="W100" i="30" s="1"/>
  <c r="R100" i="30"/>
  <c r="V99" i="30"/>
  <c r="W99" i="30" s="1"/>
  <c r="R99" i="30"/>
  <c r="V98" i="30"/>
  <c r="W98" i="30" s="1"/>
  <c r="R98" i="30"/>
  <c r="V97" i="30"/>
  <c r="W97" i="30" s="1"/>
  <c r="R97" i="30"/>
  <c r="V96" i="30"/>
  <c r="W96" i="30" s="1"/>
  <c r="R96" i="30"/>
  <c r="U96" i="30"/>
  <c r="V95" i="30"/>
  <c r="W95" i="30" s="1"/>
  <c r="R95" i="30"/>
  <c r="W94" i="30"/>
  <c r="R94" i="30"/>
  <c r="F14" i="17"/>
  <c r="G13" i="17"/>
  <c r="F13" i="17"/>
  <c r="E110" i="29"/>
  <c r="E109" i="29"/>
  <c r="E108" i="29"/>
  <c r="E104" i="29"/>
  <c r="E103" i="29"/>
  <c r="E101" i="29"/>
  <c r="E100" i="29"/>
  <c r="E99" i="29"/>
  <c r="V111" i="29"/>
  <c r="W111" i="29" s="1"/>
  <c r="U111" i="29"/>
  <c r="T111" i="29"/>
  <c r="R111" i="29"/>
  <c r="V110" i="29"/>
  <c r="W110" i="29" s="1"/>
  <c r="R110" i="29"/>
  <c r="V109" i="29"/>
  <c r="W109" i="29" s="1"/>
  <c r="R109" i="29"/>
  <c r="V108" i="29"/>
  <c r="W108" i="29" s="1"/>
  <c r="R108" i="29"/>
  <c r="T109" i="29"/>
  <c r="V107" i="29"/>
  <c r="W107" i="29" s="1"/>
  <c r="R107" i="29"/>
  <c r="V106" i="29"/>
  <c r="W106" i="29" s="1"/>
  <c r="R106" i="29"/>
  <c r="V105" i="29"/>
  <c r="W105" i="29" s="1"/>
  <c r="R105" i="29"/>
  <c r="V104" i="29"/>
  <c r="W104" i="29" s="1"/>
  <c r="R104" i="29"/>
  <c r="U105" i="29"/>
  <c r="V103" i="29"/>
  <c r="W103" i="29" s="1"/>
  <c r="R103" i="29"/>
  <c r="V102" i="29"/>
  <c r="W102" i="29" s="1"/>
  <c r="R102" i="29"/>
  <c r="U103" i="29"/>
  <c r="V101" i="29"/>
  <c r="W101" i="29" s="1"/>
  <c r="R101" i="29"/>
  <c r="W100" i="29"/>
  <c r="R100" i="29"/>
  <c r="E96" i="28"/>
  <c r="E95" i="28"/>
  <c r="E94" i="28"/>
  <c r="E91" i="28"/>
  <c r="E90" i="28"/>
  <c r="E89" i="28"/>
  <c r="E88" i="28"/>
  <c r="E86" i="28"/>
  <c r="E85" i="28"/>
  <c r="U97" i="28"/>
  <c r="V97" i="28" s="1"/>
  <c r="T97" i="28"/>
  <c r="S97" i="28"/>
  <c r="Q97" i="28"/>
  <c r="U96" i="28"/>
  <c r="V96" i="28" s="1"/>
  <c r="Q96" i="28"/>
  <c r="U95" i="28"/>
  <c r="V95" i="28" s="1"/>
  <c r="Q95" i="28"/>
  <c r="U94" i="28"/>
  <c r="V94" i="28" s="1"/>
  <c r="Q94" i="28"/>
  <c r="U93" i="28"/>
  <c r="V93" i="28" s="1"/>
  <c r="Q93" i="28"/>
  <c r="S94" i="28"/>
  <c r="U92" i="28"/>
  <c r="V92" i="28" s="1"/>
  <c r="Q92" i="28"/>
  <c r="S93" i="28"/>
  <c r="U91" i="28"/>
  <c r="V91" i="28" s="1"/>
  <c r="Q91" i="28"/>
  <c r="U90" i="28"/>
  <c r="V90" i="28" s="1"/>
  <c r="Q90" i="28"/>
  <c r="U89" i="28"/>
  <c r="V89" i="28" s="1"/>
  <c r="Q89" i="28"/>
  <c r="T90" i="28"/>
  <c r="U88" i="28"/>
  <c r="V88" i="28" s="1"/>
  <c r="Q88" i="28"/>
  <c r="U87" i="28"/>
  <c r="V87" i="28" s="1"/>
  <c r="Q87" i="28"/>
  <c r="V86" i="28"/>
  <c r="Q86" i="28"/>
  <c r="G12" i="17"/>
  <c r="F12" i="17"/>
  <c r="E111" i="27"/>
  <c r="E110" i="27"/>
  <c r="E109" i="27"/>
  <c r="E106" i="27"/>
  <c r="E105" i="27"/>
  <c r="E104" i="27"/>
  <c r="E103" i="27"/>
  <c r="E102" i="27"/>
  <c r="E101" i="27"/>
  <c r="E100" i="27"/>
  <c r="V112" i="27"/>
  <c r="W112" i="27" s="1"/>
  <c r="U112" i="27"/>
  <c r="T112" i="27"/>
  <c r="R112" i="27"/>
  <c r="V111" i="27"/>
  <c r="W111" i="27" s="1"/>
  <c r="R111" i="27"/>
  <c r="V110" i="27"/>
  <c r="W110" i="27" s="1"/>
  <c r="R110" i="27"/>
  <c r="V109" i="27"/>
  <c r="W109" i="27" s="1"/>
  <c r="R109" i="27"/>
  <c r="T110" i="27"/>
  <c r="V108" i="27"/>
  <c r="W108" i="27" s="1"/>
  <c r="R108" i="27"/>
  <c r="W107" i="27"/>
  <c r="V107" i="27"/>
  <c r="R107" i="27"/>
  <c r="V106" i="27"/>
  <c r="W106" i="27" s="1"/>
  <c r="R106" i="27"/>
  <c r="V105" i="27"/>
  <c r="W105" i="27" s="1"/>
  <c r="R105" i="27"/>
  <c r="T106" i="27"/>
  <c r="V104" i="27"/>
  <c r="W104" i="27" s="1"/>
  <c r="R104" i="27"/>
  <c r="V103" i="27"/>
  <c r="W103" i="27" s="1"/>
  <c r="R103" i="27"/>
  <c r="V102" i="27"/>
  <c r="W102" i="27" s="1"/>
  <c r="R102" i="27"/>
  <c r="W101" i="27"/>
  <c r="R101" i="27"/>
  <c r="G11" i="17"/>
  <c r="F11" i="17"/>
  <c r="E99" i="26"/>
  <c r="E98" i="26"/>
  <c r="E97" i="26"/>
  <c r="E96" i="26"/>
  <c r="E94" i="26"/>
  <c r="E93" i="26"/>
  <c r="E92" i="26"/>
  <c r="E91" i="26"/>
  <c r="V104" i="26"/>
  <c r="W104" i="26" s="1"/>
  <c r="U104" i="26"/>
  <c r="T104" i="26"/>
  <c r="R104" i="26"/>
  <c r="V103" i="26"/>
  <c r="W103" i="26" s="1"/>
  <c r="R103" i="26"/>
  <c r="V102" i="26"/>
  <c r="W102" i="26" s="1"/>
  <c r="R102" i="26"/>
  <c r="V101" i="26"/>
  <c r="W101" i="26" s="1"/>
  <c r="R101" i="26"/>
  <c r="V100" i="26"/>
  <c r="W100" i="26" s="1"/>
  <c r="R100" i="26"/>
  <c r="U101" i="26"/>
  <c r="V99" i="26"/>
  <c r="W99" i="26" s="1"/>
  <c r="R99" i="26"/>
  <c r="V98" i="26"/>
  <c r="W98" i="26" s="1"/>
  <c r="R98" i="26"/>
  <c r="U99" i="26"/>
  <c r="V97" i="26"/>
  <c r="W97" i="26" s="1"/>
  <c r="R97" i="26"/>
  <c r="V96" i="26"/>
  <c r="W96" i="26" s="1"/>
  <c r="R96" i="26"/>
  <c r="T97" i="26"/>
  <c r="V95" i="26"/>
  <c r="W95" i="26" s="1"/>
  <c r="R95" i="26"/>
  <c r="W94" i="26"/>
  <c r="V94" i="26"/>
  <c r="R94" i="26"/>
  <c r="U95" i="26"/>
  <c r="W93" i="26"/>
  <c r="R93" i="26"/>
  <c r="G10" i="17"/>
  <c r="F10" i="17"/>
  <c r="E95" i="25"/>
  <c r="E94" i="25"/>
  <c r="E93" i="25"/>
  <c r="E90" i="25"/>
  <c r="E89" i="25"/>
  <c r="E88" i="25"/>
  <c r="E87" i="25"/>
  <c r="E86" i="25"/>
  <c r="E85" i="25"/>
  <c r="E84" i="25"/>
  <c r="V96" i="25"/>
  <c r="W96" i="25" s="1"/>
  <c r="U96" i="25"/>
  <c r="T96" i="25"/>
  <c r="R96" i="25"/>
  <c r="V95" i="25"/>
  <c r="W95" i="25" s="1"/>
  <c r="R95" i="25"/>
  <c r="T95" i="25"/>
  <c r="V94" i="25"/>
  <c r="W94" i="25" s="1"/>
  <c r="R94" i="25"/>
  <c r="V93" i="25"/>
  <c r="W93" i="25" s="1"/>
  <c r="R93" i="25"/>
  <c r="V92" i="25"/>
  <c r="W92" i="25" s="1"/>
  <c r="R92" i="25"/>
  <c r="V91" i="25"/>
  <c r="W91" i="25" s="1"/>
  <c r="R91" i="25"/>
  <c r="V90" i="25"/>
  <c r="W90" i="25" s="1"/>
  <c r="R90" i="25"/>
  <c r="V89" i="25"/>
  <c r="W89" i="25" s="1"/>
  <c r="R89" i="25"/>
  <c r="V88" i="25"/>
  <c r="W88" i="25" s="1"/>
  <c r="R88" i="25"/>
  <c r="V87" i="25"/>
  <c r="W87" i="25" s="1"/>
  <c r="R87" i="25"/>
  <c r="T87" i="25"/>
  <c r="V86" i="25"/>
  <c r="W86" i="25" s="1"/>
  <c r="R86" i="25"/>
  <c r="W85" i="25"/>
  <c r="R85" i="25"/>
  <c r="U85" i="25"/>
  <c r="V115" i="24"/>
  <c r="W115" i="24" s="1"/>
  <c r="U115" i="24"/>
  <c r="T115" i="24"/>
  <c r="R115" i="24"/>
  <c r="V114" i="24"/>
  <c r="W114" i="24" s="1"/>
  <c r="R114" i="24"/>
  <c r="V113" i="24"/>
  <c r="W113" i="24" s="1"/>
  <c r="R113" i="24"/>
  <c r="V112" i="24"/>
  <c r="W112" i="24" s="1"/>
  <c r="R112" i="24"/>
  <c r="V111" i="24"/>
  <c r="W111" i="24" s="1"/>
  <c r="R111" i="24"/>
  <c r="V110" i="24"/>
  <c r="W110" i="24" s="1"/>
  <c r="R110" i="24"/>
  <c r="T110" i="24"/>
  <c r="V109" i="24"/>
  <c r="W109" i="24" s="1"/>
  <c r="R109" i="24"/>
  <c r="V108" i="24"/>
  <c r="W108" i="24" s="1"/>
  <c r="R108" i="24"/>
  <c r="V107" i="24"/>
  <c r="W107" i="24" s="1"/>
  <c r="R107" i="24"/>
  <c r="V106" i="24"/>
  <c r="W106" i="24" s="1"/>
  <c r="R106" i="24"/>
  <c r="V105" i="24"/>
  <c r="W105" i="24" s="1"/>
  <c r="R105" i="24"/>
  <c r="W104" i="24"/>
  <c r="R104" i="24"/>
  <c r="G9" i="17"/>
  <c r="F9" i="17"/>
  <c r="E98" i="23"/>
  <c r="E97" i="23"/>
  <c r="E96" i="23"/>
  <c r="E95" i="23"/>
  <c r="E94" i="23"/>
  <c r="E93" i="23"/>
  <c r="E92" i="23"/>
  <c r="E91" i="23"/>
  <c r="E90" i="23"/>
  <c r="E89" i="23"/>
  <c r="E88" i="23"/>
  <c r="E87" i="23"/>
  <c r="V99" i="23"/>
  <c r="W99" i="23" s="1"/>
  <c r="U99" i="23"/>
  <c r="T99" i="23"/>
  <c r="R99" i="23"/>
  <c r="V98" i="23"/>
  <c r="W98" i="23" s="1"/>
  <c r="R98" i="23"/>
  <c r="V97" i="23"/>
  <c r="W97" i="23" s="1"/>
  <c r="R97" i="23"/>
  <c r="V96" i="23"/>
  <c r="W96" i="23" s="1"/>
  <c r="R96" i="23"/>
  <c r="V95" i="23"/>
  <c r="W95" i="23" s="1"/>
  <c r="R95" i="23"/>
  <c r="U96" i="23"/>
  <c r="V94" i="23"/>
  <c r="W94" i="23" s="1"/>
  <c r="R94" i="23"/>
  <c r="V93" i="23"/>
  <c r="W93" i="23" s="1"/>
  <c r="R93" i="23"/>
  <c r="T94" i="23"/>
  <c r="V92" i="23"/>
  <c r="W92" i="23" s="1"/>
  <c r="R92" i="23"/>
  <c r="V91" i="23"/>
  <c r="W91" i="23" s="1"/>
  <c r="R91" i="23"/>
  <c r="V90" i="23"/>
  <c r="W90" i="23" s="1"/>
  <c r="R90" i="23"/>
  <c r="V89" i="23"/>
  <c r="W89" i="23" s="1"/>
  <c r="R89" i="23"/>
  <c r="U90" i="23"/>
  <c r="T90" i="23"/>
  <c r="W88" i="23"/>
  <c r="R88" i="23"/>
  <c r="O8" i="15"/>
  <c r="C8" i="15"/>
  <c r="G8" i="17"/>
  <c r="F8" i="17"/>
  <c r="U106" i="22"/>
  <c r="U99" i="22"/>
  <c r="S110" i="22"/>
  <c r="S109" i="22"/>
  <c r="S108" i="22"/>
  <c r="S107" i="22"/>
  <c r="S106" i="22"/>
  <c r="S105" i="22"/>
  <c r="S104" i="22"/>
  <c r="S103" i="22"/>
  <c r="S102" i="22"/>
  <c r="S101" i="22"/>
  <c r="S100" i="22"/>
  <c r="S99" i="22"/>
  <c r="R110" i="22"/>
  <c r="R100" i="22"/>
  <c r="P110" i="22"/>
  <c r="P109" i="22"/>
  <c r="P108" i="22"/>
  <c r="P107" i="22"/>
  <c r="P106" i="22"/>
  <c r="P105" i="22"/>
  <c r="P104" i="22"/>
  <c r="P103" i="22"/>
  <c r="P102" i="22"/>
  <c r="P101" i="22"/>
  <c r="P100" i="22"/>
  <c r="P99" i="22"/>
  <c r="T110" i="22"/>
  <c r="U110" i="22" s="1"/>
  <c r="T109" i="22"/>
  <c r="U109" i="22" s="1"/>
  <c r="T108" i="22"/>
  <c r="U108" i="22" s="1"/>
  <c r="T107" i="22"/>
  <c r="U107" i="22" s="1"/>
  <c r="T105" i="22"/>
  <c r="U105" i="22" s="1"/>
  <c r="T104" i="22"/>
  <c r="U104" i="22" s="1"/>
  <c r="T103" i="22"/>
  <c r="U103" i="22" s="1"/>
  <c r="T102" i="22"/>
  <c r="U102" i="22" s="1"/>
  <c r="T101" i="22"/>
  <c r="U101" i="22" s="1"/>
  <c r="T100" i="22"/>
  <c r="U100" i="22" s="1"/>
  <c r="E109" i="22"/>
  <c r="E108" i="22"/>
  <c r="E107" i="22"/>
  <c r="E106" i="22"/>
  <c r="E105" i="22"/>
  <c r="E104" i="22"/>
  <c r="E103" i="22"/>
  <c r="E102" i="22"/>
  <c r="E101" i="22"/>
  <c r="E100" i="22"/>
  <c r="E99" i="22"/>
  <c r="E98" i="22"/>
  <c r="U105" i="21"/>
  <c r="U104" i="21"/>
  <c r="U103" i="21"/>
  <c r="U102" i="21"/>
  <c r="U101" i="21"/>
  <c r="U100" i="21"/>
  <c r="U99" i="21"/>
  <c r="U98" i="21"/>
  <c r="U97" i="21"/>
  <c r="U96" i="21"/>
  <c r="U95" i="21"/>
  <c r="U94" i="21"/>
  <c r="O7" i="15"/>
  <c r="C7" i="15"/>
  <c r="J7" i="17"/>
  <c r="I7" i="17"/>
  <c r="G7" i="17"/>
  <c r="F7" i="17"/>
  <c r="E105" i="21"/>
  <c r="E104" i="21"/>
  <c r="E103" i="21"/>
  <c r="E102" i="21"/>
  <c r="E101" i="21"/>
  <c r="E100" i="21"/>
  <c r="E99" i="21"/>
  <c r="E98" i="21"/>
  <c r="E97" i="21"/>
  <c r="E96" i="21"/>
  <c r="E95" i="21"/>
  <c r="E94" i="21"/>
  <c r="V106" i="36" l="1"/>
  <c r="W106" i="36" s="1"/>
  <c r="V10" i="44"/>
  <c r="W10" i="44" s="1"/>
  <c r="V14" i="44"/>
  <c r="W14" i="44" s="1"/>
  <c r="V107" i="36"/>
  <c r="W107" i="36" s="1"/>
  <c r="V102" i="36"/>
  <c r="W102" i="36" s="1"/>
  <c r="V110" i="36"/>
  <c r="W110" i="36" s="1"/>
  <c r="V73" i="39"/>
  <c r="W73" i="39" s="1"/>
  <c r="V76" i="39"/>
  <c r="W76" i="39" s="1"/>
  <c r="V8" i="44"/>
  <c r="W8" i="44" s="1"/>
  <c r="V12" i="44"/>
  <c r="W12" i="44" s="1"/>
  <c r="V16" i="44"/>
  <c r="V103" i="36"/>
  <c r="W103" i="36" s="1"/>
  <c r="V100" i="36"/>
  <c r="W100" i="36" s="1"/>
  <c r="V104" i="36"/>
  <c r="W104" i="36" s="1"/>
  <c r="V108" i="36"/>
  <c r="W108" i="36" s="1"/>
  <c r="W99" i="36"/>
  <c r="V101" i="36"/>
  <c r="W101" i="36" s="1"/>
  <c r="V105" i="36"/>
  <c r="W105" i="36" s="1"/>
  <c r="V82" i="37"/>
  <c r="W82" i="37" s="1"/>
  <c r="V86" i="37"/>
  <c r="W86" i="37" s="1"/>
  <c r="V90" i="37"/>
  <c r="W90" i="37" s="1"/>
  <c r="V81" i="37"/>
  <c r="W81" i="37" s="1"/>
  <c r="V85" i="37"/>
  <c r="W85" i="37" s="1"/>
  <c r="V89" i="37"/>
  <c r="W89" i="37" s="1"/>
  <c r="V84" i="37"/>
  <c r="W84" i="37" s="1"/>
  <c r="V88" i="37"/>
  <c r="W88" i="37" s="1"/>
  <c r="W80" i="37"/>
  <c r="V83" i="37"/>
  <c r="W83" i="37" s="1"/>
  <c r="V87" i="37"/>
  <c r="W87" i="37" s="1"/>
  <c r="V77" i="39"/>
  <c r="W77" i="39" s="1"/>
  <c r="V82" i="39"/>
  <c r="W82" i="39" s="1"/>
  <c r="V75" i="39"/>
  <c r="W75" i="39" s="1"/>
  <c r="V79" i="39"/>
  <c r="W79" i="39" s="1"/>
  <c r="V80" i="39"/>
  <c r="W80" i="39" s="1"/>
  <c r="V108" i="42"/>
  <c r="W108" i="42" s="1"/>
  <c r="V113" i="42"/>
  <c r="W113" i="42" s="1"/>
  <c r="V107" i="42"/>
  <c r="W107" i="42" s="1"/>
  <c r="V112" i="42"/>
  <c r="W112" i="42" s="1"/>
  <c r="V111" i="42"/>
  <c r="W111" i="42" s="1"/>
  <c r="V115" i="42"/>
  <c r="W115" i="42" s="1"/>
  <c r="W105" i="42"/>
  <c r="V106" i="42"/>
  <c r="W106" i="42" s="1"/>
  <c r="V109" i="42"/>
  <c r="W109" i="42" s="1"/>
  <c r="V110" i="42"/>
  <c r="W110" i="42" s="1"/>
  <c r="V114" i="42"/>
  <c r="W114" i="42" s="1"/>
  <c r="U111" i="40"/>
  <c r="T112" i="40"/>
  <c r="U112" i="40" s="1"/>
  <c r="T113" i="40"/>
  <c r="U113" i="40" s="1"/>
  <c r="T114" i="40"/>
  <c r="U114" i="40" s="1"/>
  <c r="T115" i="40"/>
  <c r="U115" i="40" s="1"/>
  <c r="T116" i="40"/>
  <c r="U116" i="40" s="1"/>
  <c r="T117" i="40"/>
  <c r="U117" i="40" s="1"/>
  <c r="T118" i="40"/>
  <c r="U118" i="40" s="1"/>
  <c r="T119" i="40"/>
  <c r="U119" i="40" s="1"/>
  <c r="T120" i="40"/>
  <c r="U120" i="40" s="1"/>
  <c r="T121" i="40"/>
  <c r="U121" i="40" s="1"/>
  <c r="T91" i="25"/>
  <c r="H22" i="17"/>
  <c r="D8" i="44"/>
  <c r="F8" i="44" s="1"/>
  <c r="W16" i="44"/>
  <c r="E12" i="44"/>
  <c r="E15" i="44"/>
  <c r="E11" i="44"/>
  <c r="E10" i="44"/>
  <c r="D7" i="44"/>
  <c r="F7" i="44" s="1"/>
  <c r="E6" i="44"/>
  <c r="G6" i="44" s="1"/>
  <c r="E14" i="44"/>
  <c r="E13" i="44"/>
  <c r="E16" i="44"/>
  <c r="E9" i="44"/>
  <c r="G12" i="44"/>
  <c r="G7" i="44"/>
  <c r="F11" i="44"/>
  <c r="F15" i="44"/>
  <c r="F6" i="44"/>
  <c r="F10" i="44"/>
  <c r="F14" i="44"/>
  <c r="F9" i="44"/>
  <c r="F13" i="44"/>
  <c r="F12" i="44"/>
  <c r="F16" i="44"/>
  <c r="V100" i="43"/>
  <c r="W100" i="43" s="1"/>
  <c r="V101" i="43"/>
  <c r="W101" i="43" s="1"/>
  <c r="V102" i="43"/>
  <c r="W102" i="43" s="1"/>
  <c r="V103" i="43"/>
  <c r="W103" i="43" s="1"/>
  <c r="V104" i="43"/>
  <c r="W104" i="43" s="1"/>
  <c r="V105" i="43"/>
  <c r="W105" i="43" s="1"/>
  <c r="V106" i="43"/>
  <c r="W106" i="43" s="1"/>
  <c r="V107" i="43"/>
  <c r="W107" i="43" s="1"/>
  <c r="V108" i="43"/>
  <c r="W108" i="43" s="1"/>
  <c r="V109" i="43"/>
  <c r="W109" i="43" s="1"/>
  <c r="W98" i="43"/>
  <c r="V119" i="41"/>
  <c r="W119" i="41" s="1"/>
  <c r="V109" i="41"/>
  <c r="W109" i="41" s="1"/>
  <c r="V110" i="41"/>
  <c r="W110" i="41" s="1"/>
  <c r="V111" i="41"/>
  <c r="W111" i="41" s="1"/>
  <c r="V112" i="41"/>
  <c r="W112" i="41" s="1"/>
  <c r="V113" i="41"/>
  <c r="W113" i="41" s="1"/>
  <c r="V114" i="41"/>
  <c r="W114" i="41" s="1"/>
  <c r="V115" i="41"/>
  <c r="W115" i="41" s="1"/>
  <c r="V116" i="41"/>
  <c r="W116" i="41" s="1"/>
  <c r="V117" i="41"/>
  <c r="W117" i="41" s="1"/>
  <c r="V118" i="41"/>
  <c r="W118" i="41" s="1"/>
  <c r="V73" i="38"/>
  <c r="W73" i="38" s="1"/>
  <c r="W62" i="38"/>
  <c r="V63" i="38"/>
  <c r="W63" i="38" s="1"/>
  <c r="V64" i="38"/>
  <c r="W64" i="38" s="1"/>
  <c r="V65" i="38"/>
  <c r="W65" i="38" s="1"/>
  <c r="V66" i="38"/>
  <c r="W66" i="38" s="1"/>
  <c r="V67" i="38"/>
  <c r="W67" i="38" s="1"/>
  <c r="V68" i="38"/>
  <c r="W68" i="38" s="1"/>
  <c r="V69" i="38"/>
  <c r="W69" i="38" s="1"/>
  <c r="V70" i="38"/>
  <c r="W70" i="38" s="1"/>
  <c r="V71" i="38"/>
  <c r="W71" i="38" s="1"/>
  <c r="U85" i="35"/>
  <c r="F16" i="35"/>
  <c r="T75" i="35"/>
  <c r="U75" i="35"/>
  <c r="H21" i="17"/>
  <c r="U78" i="35"/>
  <c r="U81" i="35"/>
  <c r="T77" i="35"/>
  <c r="F9" i="35"/>
  <c r="AC43" i="1" s="1"/>
  <c r="AC58" i="1" s="1"/>
  <c r="U77" i="35"/>
  <c r="F13" i="35"/>
  <c r="T76" i="35"/>
  <c r="U79" i="35"/>
  <c r="T80" i="35"/>
  <c r="U83" i="35"/>
  <c r="T84" i="35"/>
  <c r="U89" i="34"/>
  <c r="U99" i="34"/>
  <c r="U96" i="34"/>
  <c r="T95" i="34"/>
  <c r="U90" i="34"/>
  <c r="T99" i="34"/>
  <c r="T91" i="34"/>
  <c r="U94" i="34"/>
  <c r="T97" i="34"/>
  <c r="U93" i="34"/>
  <c r="U97" i="34"/>
  <c r="T89" i="34"/>
  <c r="T90" i="34"/>
  <c r="T92" i="34"/>
  <c r="T94" i="34"/>
  <c r="T96" i="34"/>
  <c r="T98" i="34"/>
  <c r="T114" i="33"/>
  <c r="T118" i="33"/>
  <c r="T116" i="33"/>
  <c r="U115" i="33"/>
  <c r="U113" i="33"/>
  <c r="T110" i="33"/>
  <c r="U108" i="33"/>
  <c r="U109" i="33"/>
  <c r="U117" i="33"/>
  <c r="U116" i="33"/>
  <c r="T108" i="33"/>
  <c r="T109" i="33"/>
  <c r="T111" i="33"/>
  <c r="T113" i="33"/>
  <c r="T115" i="33"/>
  <c r="T117" i="33"/>
  <c r="U96" i="32"/>
  <c r="T100" i="32"/>
  <c r="T94" i="32"/>
  <c r="U95" i="32"/>
  <c r="U93" i="32"/>
  <c r="T92" i="32"/>
  <c r="U91" i="32"/>
  <c r="U90" i="32"/>
  <c r="U99" i="32"/>
  <c r="U94" i="32"/>
  <c r="T91" i="32"/>
  <c r="T95" i="32"/>
  <c r="T99" i="32"/>
  <c r="U116" i="31"/>
  <c r="U119" i="31"/>
  <c r="U117" i="31"/>
  <c r="V124" i="31"/>
  <c r="V116" i="31"/>
  <c r="V119" i="31"/>
  <c r="U125" i="31"/>
  <c r="V120" i="31"/>
  <c r="V125" i="31"/>
  <c r="V121" i="31"/>
  <c r="U115" i="31"/>
  <c r="U122" i="31"/>
  <c r="V117" i="31"/>
  <c r="U118" i="31"/>
  <c r="U99" i="30"/>
  <c r="U104" i="30"/>
  <c r="T96" i="30"/>
  <c r="U95" i="30"/>
  <c r="T98" i="30"/>
  <c r="U97" i="30"/>
  <c r="T100" i="30"/>
  <c r="U102" i="30"/>
  <c r="U100" i="30"/>
  <c r="U94" i="30"/>
  <c r="U101" i="30"/>
  <c r="U98" i="30"/>
  <c r="T94" i="30"/>
  <c r="T97" i="30"/>
  <c r="T103" i="30"/>
  <c r="T101" i="30"/>
  <c r="T95" i="30"/>
  <c r="T99" i="30"/>
  <c r="U108" i="29"/>
  <c r="U101" i="29"/>
  <c r="U109" i="29"/>
  <c r="T103" i="29"/>
  <c r="U100" i="29"/>
  <c r="U104" i="29"/>
  <c r="U107" i="29"/>
  <c r="U106" i="29"/>
  <c r="T102" i="29"/>
  <c r="T106" i="29"/>
  <c r="T101" i="29"/>
  <c r="T110" i="29"/>
  <c r="T100" i="29"/>
  <c r="T108" i="29"/>
  <c r="T104" i="29"/>
  <c r="S90" i="28"/>
  <c r="T95" i="28"/>
  <c r="S89" i="28"/>
  <c r="T87" i="28"/>
  <c r="T89" i="28"/>
  <c r="T88" i="28"/>
  <c r="T94" i="28"/>
  <c r="T93" i="28"/>
  <c r="T92" i="28"/>
  <c r="S86" i="28"/>
  <c r="S95" i="28"/>
  <c r="S88" i="28"/>
  <c r="S91" i="28"/>
  <c r="S96" i="28"/>
  <c r="S92" i="28"/>
  <c r="S87" i="28"/>
  <c r="T105" i="27"/>
  <c r="U110" i="27"/>
  <c r="T109" i="27"/>
  <c r="U106" i="27"/>
  <c r="U102" i="27"/>
  <c r="U105" i="27"/>
  <c r="U109" i="27"/>
  <c r="U107" i="27"/>
  <c r="T107" i="27"/>
  <c r="T111" i="27"/>
  <c r="T101" i="27"/>
  <c r="T104" i="27"/>
  <c r="T108" i="27"/>
  <c r="T103" i="27"/>
  <c r="T102" i="27"/>
  <c r="T95" i="26"/>
  <c r="U102" i="26"/>
  <c r="T101" i="26"/>
  <c r="T99" i="26"/>
  <c r="U97" i="26"/>
  <c r="U93" i="26"/>
  <c r="T94" i="26"/>
  <c r="U96" i="26"/>
  <c r="U100" i="26"/>
  <c r="T102" i="26"/>
  <c r="T98" i="26"/>
  <c r="T96" i="26"/>
  <c r="T100" i="26"/>
  <c r="T103" i="26"/>
  <c r="U103" i="26"/>
  <c r="U93" i="25"/>
  <c r="T86" i="25"/>
  <c r="U86" i="25"/>
  <c r="U90" i="25"/>
  <c r="T89" i="25"/>
  <c r="T93" i="25"/>
  <c r="U94" i="25"/>
  <c r="U88" i="25"/>
  <c r="U92" i="25"/>
  <c r="U91" i="25"/>
  <c r="U95" i="25"/>
  <c r="T85" i="25"/>
  <c r="T88" i="25"/>
  <c r="T92" i="25"/>
  <c r="T106" i="24"/>
  <c r="U106" i="24"/>
  <c r="U114" i="24"/>
  <c r="U105" i="24"/>
  <c r="U110" i="24"/>
  <c r="U109" i="24"/>
  <c r="U113" i="24"/>
  <c r="T114" i="24"/>
  <c r="U104" i="24"/>
  <c r="T107" i="24"/>
  <c r="T111" i="24"/>
  <c r="T108" i="24"/>
  <c r="T112" i="24"/>
  <c r="T104" i="24"/>
  <c r="T96" i="23"/>
  <c r="U94" i="23"/>
  <c r="U89" i="23"/>
  <c r="U92" i="23"/>
  <c r="U88" i="23"/>
  <c r="T89" i="23"/>
  <c r="U95" i="23"/>
  <c r="T91" i="23"/>
  <c r="T97" i="23"/>
  <c r="T95" i="23"/>
  <c r="T93" i="23"/>
  <c r="U98" i="23"/>
  <c r="R104" i="22"/>
  <c r="R108" i="22"/>
  <c r="R101" i="22"/>
  <c r="R105" i="22"/>
  <c r="R102" i="22"/>
  <c r="R106" i="22"/>
  <c r="AN6" i="17"/>
  <c r="AK6" i="17"/>
  <c r="AH6" i="17"/>
  <c r="AE6" i="17"/>
  <c r="AB6" i="17"/>
  <c r="Y6" i="17"/>
  <c r="V6" i="17"/>
  <c r="S6" i="17"/>
  <c r="P6" i="17"/>
  <c r="M6" i="17"/>
  <c r="M28" i="17" s="1"/>
  <c r="AM6" i="17"/>
  <c r="AJ6" i="17"/>
  <c r="AG6" i="17"/>
  <c r="AD6" i="17"/>
  <c r="AA6" i="17"/>
  <c r="X6" i="17"/>
  <c r="U6" i="17"/>
  <c r="R6" i="17"/>
  <c r="O6" i="17"/>
  <c r="L6" i="17"/>
  <c r="J6" i="17"/>
  <c r="G6" i="17"/>
  <c r="I6" i="17"/>
  <c r="F6" i="17"/>
  <c r="E116" i="19"/>
  <c r="E115" i="19"/>
  <c r="E114" i="19"/>
  <c r="E113" i="19"/>
  <c r="E112" i="19"/>
  <c r="E111" i="19"/>
  <c r="E110" i="19"/>
  <c r="E109" i="19"/>
  <c r="E108" i="19"/>
  <c r="E107" i="19"/>
  <c r="E106" i="19"/>
  <c r="E105" i="19"/>
  <c r="Q27" i="17"/>
  <c r="Q26" i="17"/>
  <c r="Q25" i="17"/>
  <c r="Q24" i="17"/>
  <c r="Q23" i="17"/>
  <c r="Q20" i="17"/>
  <c r="Q19" i="17"/>
  <c r="Q18" i="17"/>
  <c r="Q17" i="17"/>
  <c r="Q16" i="17"/>
  <c r="Q15" i="17"/>
  <c r="Q14" i="17"/>
  <c r="Q13" i="17"/>
  <c r="Q12" i="17"/>
  <c r="Q11" i="17"/>
  <c r="Q10" i="17"/>
  <c r="Q9" i="17"/>
  <c r="Q8" i="17"/>
  <c r="Q7" i="17"/>
  <c r="AN5" i="17"/>
  <c r="AK5" i="17"/>
  <c r="AH5" i="17"/>
  <c r="AE5" i="17"/>
  <c r="AB5" i="17"/>
  <c r="Y5" i="17"/>
  <c r="V5" i="17"/>
  <c r="S5" i="17"/>
  <c r="P5" i="17"/>
  <c r="AM5" i="17"/>
  <c r="AJ5" i="17"/>
  <c r="AG5" i="17"/>
  <c r="AD5" i="17"/>
  <c r="AA5" i="17"/>
  <c r="X5" i="17"/>
  <c r="U5" i="17"/>
  <c r="R5" i="17"/>
  <c r="O5" i="17"/>
  <c r="AO27" i="17"/>
  <c r="AO26" i="17"/>
  <c r="AO25" i="17"/>
  <c r="AO24" i="17"/>
  <c r="AO23" i="17"/>
  <c r="AO20" i="17"/>
  <c r="AO19" i="17"/>
  <c r="AO18" i="17"/>
  <c r="AO17" i="17"/>
  <c r="AO16" i="17"/>
  <c r="AO15" i="17"/>
  <c r="AO14" i="17"/>
  <c r="AO13" i="17"/>
  <c r="AO12" i="17"/>
  <c r="AO11" i="17"/>
  <c r="AO10" i="17"/>
  <c r="AO9" i="17"/>
  <c r="AO8" i="17"/>
  <c r="AO7" i="17"/>
  <c r="AL27" i="17"/>
  <c r="AL26" i="17"/>
  <c r="AL25" i="17"/>
  <c r="AL24" i="17"/>
  <c r="AL23" i="17"/>
  <c r="AL20" i="17"/>
  <c r="AL19" i="17"/>
  <c r="AL18" i="17"/>
  <c r="AL17" i="17"/>
  <c r="AL16" i="17"/>
  <c r="AL15" i="17"/>
  <c r="AL14" i="17"/>
  <c r="AL13" i="17"/>
  <c r="AL12" i="17"/>
  <c r="AL11" i="17"/>
  <c r="AL10" i="17"/>
  <c r="AL9" i="17"/>
  <c r="AL8" i="17"/>
  <c r="AL7" i="17"/>
  <c r="AI27" i="17"/>
  <c r="AI26" i="17"/>
  <c r="AI25" i="17"/>
  <c r="AI24" i="17"/>
  <c r="AI23" i="17"/>
  <c r="AI20" i="17"/>
  <c r="AI19" i="17"/>
  <c r="AI18" i="17"/>
  <c r="AI17" i="17"/>
  <c r="AI16" i="17"/>
  <c r="AI15" i="17"/>
  <c r="AI14" i="17"/>
  <c r="AI13" i="17"/>
  <c r="AI12" i="17"/>
  <c r="AI11" i="17"/>
  <c r="AI10" i="17"/>
  <c r="AI9" i="17"/>
  <c r="AI8" i="17"/>
  <c r="AI7" i="17"/>
  <c r="AF27" i="17"/>
  <c r="AF26" i="17"/>
  <c r="AF25" i="17"/>
  <c r="AF24" i="17"/>
  <c r="AF23" i="17"/>
  <c r="AF20" i="17"/>
  <c r="AF19" i="17"/>
  <c r="AF18" i="17"/>
  <c r="AF17" i="17"/>
  <c r="AF16" i="17"/>
  <c r="AF15" i="17"/>
  <c r="AF14" i="17"/>
  <c r="AF13" i="17"/>
  <c r="AF12" i="17"/>
  <c r="AF11" i="17"/>
  <c r="AF10" i="17"/>
  <c r="AF9" i="17"/>
  <c r="AF8" i="17"/>
  <c r="AF7" i="17"/>
  <c r="AC27" i="17"/>
  <c r="AC26" i="17"/>
  <c r="AC25" i="17"/>
  <c r="AC24" i="17"/>
  <c r="AC23" i="17"/>
  <c r="AC20" i="17"/>
  <c r="AC19" i="17"/>
  <c r="AC18" i="17"/>
  <c r="AC17" i="17"/>
  <c r="AC16" i="17"/>
  <c r="AC15" i="17"/>
  <c r="AC14" i="17"/>
  <c r="AC13" i="17"/>
  <c r="AC12" i="17"/>
  <c r="AC11" i="17"/>
  <c r="AC10" i="17"/>
  <c r="AC9" i="17"/>
  <c r="AC8" i="17"/>
  <c r="AC7" i="17"/>
  <c r="Z27" i="17"/>
  <c r="Z26" i="17"/>
  <c r="Z25" i="17"/>
  <c r="Z24" i="17"/>
  <c r="Z23" i="17"/>
  <c r="Z20" i="17"/>
  <c r="Z19" i="17"/>
  <c r="Z18" i="17"/>
  <c r="Z17" i="17"/>
  <c r="Z16" i="17"/>
  <c r="Z15" i="17"/>
  <c r="Z14" i="17"/>
  <c r="Z13" i="17"/>
  <c r="Z12" i="17"/>
  <c r="Z11" i="17"/>
  <c r="Z10" i="17"/>
  <c r="Z9" i="17"/>
  <c r="Z8" i="17"/>
  <c r="Z7" i="17"/>
  <c r="W27" i="17"/>
  <c r="W26" i="17"/>
  <c r="W25" i="17"/>
  <c r="W24" i="17"/>
  <c r="W23" i="17"/>
  <c r="W20" i="17"/>
  <c r="W19" i="17"/>
  <c r="W18" i="17"/>
  <c r="W17" i="17"/>
  <c r="W16" i="17"/>
  <c r="W15" i="17"/>
  <c r="W14" i="17"/>
  <c r="W13" i="17"/>
  <c r="W12" i="17"/>
  <c r="W11" i="17"/>
  <c r="W10" i="17"/>
  <c r="W9" i="17"/>
  <c r="W8" i="17"/>
  <c r="W7" i="17"/>
  <c r="T27" i="17"/>
  <c r="T26" i="17"/>
  <c r="T25" i="17"/>
  <c r="T24" i="17"/>
  <c r="T23" i="17"/>
  <c r="T19" i="17"/>
  <c r="T18" i="17"/>
  <c r="T17" i="17"/>
  <c r="T16" i="17"/>
  <c r="T15" i="17"/>
  <c r="T14" i="17"/>
  <c r="T13" i="17"/>
  <c r="T12" i="17"/>
  <c r="T11" i="17"/>
  <c r="T10" i="17"/>
  <c r="T9" i="17"/>
  <c r="T8" i="17"/>
  <c r="T7" i="17"/>
  <c r="N27" i="17"/>
  <c r="N26" i="17"/>
  <c r="N25" i="17"/>
  <c r="N24" i="17"/>
  <c r="N23" i="17"/>
  <c r="N20" i="17"/>
  <c r="N19" i="17"/>
  <c r="N18" i="17"/>
  <c r="N17" i="17"/>
  <c r="N16" i="17"/>
  <c r="N15" i="17"/>
  <c r="N14" i="17"/>
  <c r="N13" i="17"/>
  <c r="N12" i="17"/>
  <c r="N11" i="17"/>
  <c r="N10" i="17"/>
  <c r="N9" i="17"/>
  <c r="N8" i="17"/>
  <c r="N7" i="17"/>
  <c r="K27" i="17"/>
  <c r="K26" i="17"/>
  <c r="K25" i="17"/>
  <c r="K24" i="17"/>
  <c r="K23" i="17"/>
  <c r="K19" i="17"/>
  <c r="K18" i="17"/>
  <c r="K17" i="17"/>
  <c r="K16" i="17"/>
  <c r="K15" i="17"/>
  <c r="K14" i="17"/>
  <c r="K13" i="17"/>
  <c r="K12" i="17"/>
  <c r="K11" i="17"/>
  <c r="K10" i="17"/>
  <c r="K9" i="17"/>
  <c r="K8" i="17"/>
  <c r="K7" i="17"/>
  <c r="H27" i="17"/>
  <c r="H26" i="17"/>
  <c r="H25" i="17"/>
  <c r="H24" i="17"/>
  <c r="H23" i="17"/>
  <c r="H19" i="17"/>
  <c r="H18" i="17"/>
  <c r="H17" i="17"/>
  <c r="H16" i="17"/>
  <c r="H15" i="17"/>
  <c r="H14" i="17"/>
  <c r="H13" i="17"/>
  <c r="H12" i="17"/>
  <c r="H11" i="17"/>
  <c r="H10" i="17"/>
  <c r="H9" i="17"/>
  <c r="H8" i="17"/>
  <c r="H7" i="17"/>
  <c r="Z5" i="15"/>
  <c r="Y5" i="15"/>
  <c r="X5" i="15"/>
  <c r="W5" i="15"/>
  <c r="V5" i="15"/>
  <c r="U5" i="15"/>
  <c r="T5" i="15"/>
  <c r="S5" i="15"/>
  <c r="R5" i="15"/>
  <c r="Q5" i="15"/>
  <c r="N5" i="15"/>
  <c r="M5" i="15"/>
  <c r="L5" i="15"/>
  <c r="K5" i="15"/>
  <c r="J5" i="15"/>
  <c r="I5" i="15"/>
  <c r="H5" i="15"/>
  <c r="G5" i="15"/>
  <c r="F5" i="15"/>
  <c r="E5" i="15"/>
  <c r="O6" i="15"/>
  <c r="D6" i="15"/>
  <c r="C6" i="15"/>
  <c r="E87" i="14"/>
  <c r="E86" i="14"/>
  <c r="E85" i="14"/>
  <c r="E84" i="14"/>
  <c r="E83" i="14"/>
  <c r="E82" i="14"/>
  <c r="E81" i="14"/>
  <c r="E80" i="14"/>
  <c r="E79" i="14"/>
  <c r="E78" i="14"/>
  <c r="R117" i="19"/>
  <c r="R116" i="19"/>
  <c r="R115" i="19"/>
  <c r="R114" i="19"/>
  <c r="R113" i="19"/>
  <c r="R112" i="19"/>
  <c r="R111" i="19"/>
  <c r="R110" i="19"/>
  <c r="R109" i="19"/>
  <c r="R108" i="19"/>
  <c r="R107" i="19"/>
  <c r="R106" i="19"/>
  <c r="X106" i="19"/>
  <c r="W117" i="19"/>
  <c r="X117" i="19" s="1"/>
  <c r="W116" i="19"/>
  <c r="X116" i="19" s="1"/>
  <c r="W115" i="19"/>
  <c r="X115" i="19" s="1"/>
  <c r="W114" i="19"/>
  <c r="X114" i="19" s="1"/>
  <c r="W113" i="19"/>
  <c r="X113" i="19" s="1"/>
  <c r="W112" i="19"/>
  <c r="X112" i="19" s="1"/>
  <c r="W111" i="19"/>
  <c r="X111" i="19" s="1"/>
  <c r="W110" i="19"/>
  <c r="X110" i="19" s="1"/>
  <c r="W109" i="19"/>
  <c r="X109" i="19" s="1"/>
  <c r="W108" i="19"/>
  <c r="X108" i="19" s="1"/>
  <c r="W107" i="19"/>
  <c r="X107" i="19" s="1"/>
  <c r="U117" i="19"/>
  <c r="V117" i="19" s="1"/>
  <c r="U116" i="19"/>
  <c r="U115" i="19"/>
  <c r="U114" i="19"/>
  <c r="U113" i="19"/>
  <c r="U112" i="19"/>
  <c r="U111" i="19"/>
  <c r="U110" i="19"/>
  <c r="U109" i="19"/>
  <c r="U108" i="19"/>
  <c r="U107" i="19"/>
  <c r="U106" i="19"/>
  <c r="S117" i="19"/>
  <c r="T117" i="19" s="1"/>
  <c r="S116" i="19"/>
  <c r="S115" i="19"/>
  <c r="S114" i="19"/>
  <c r="S113" i="19"/>
  <c r="S112" i="19"/>
  <c r="S111" i="19"/>
  <c r="S110" i="19"/>
  <c r="S109" i="19"/>
  <c r="S108" i="19"/>
  <c r="S107" i="19"/>
  <c r="E31" i="6"/>
  <c r="T81" i="35" l="1"/>
  <c r="F12" i="35"/>
  <c r="T79" i="35"/>
  <c r="F10" i="35"/>
  <c r="AD43" i="1" s="1"/>
  <c r="AD58" i="1" s="1"/>
  <c r="T83" i="35"/>
  <c r="F14" i="35"/>
  <c r="R28" i="17"/>
  <c r="T107" i="29"/>
  <c r="S28" i="17"/>
  <c r="P28" i="17"/>
  <c r="W5" i="17"/>
  <c r="AI5" i="17"/>
  <c r="AF5" i="17"/>
  <c r="AC6" i="17"/>
  <c r="AI6" i="17"/>
  <c r="Z5" i="17"/>
  <c r="AL5" i="17"/>
  <c r="O28" i="17"/>
  <c r="G15" i="44"/>
  <c r="G14" i="44"/>
  <c r="G10" i="44"/>
  <c r="G11" i="44"/>
  <c r="G13" i="44"/>
  <c r="G16" i="44"/>
  <c r="G9" i="44"/>
  <c r="T85" i="35"/>
  <c r="Q5" i="17"/>
  <c r="AC5" i="17"/>
  <c r="AO5" i="17"/>
  <c r="T6" i="17"/>
  <c r="AL6" i="17"/>
  <c r="T5" i="17"/>
  <c r="T82" i="35"/>
  <c r="T78" i="35"/>
  <c r="U80" i="35"/>
  <c r="U84" i="35"/>
  <c r="U76" i="35"/>
  <c r="U92" i="34"/>
  <c r="U112" i="33"/>
  <c r="U111" i="33"/>
  <c r="U98" i="32"/>
  <c r="T93" i="32"/>
  <c r="T97" i="32"/>
  <c r="T90" i="32"/>
  <c r="U124" i="31"/>
  <c r="U120" i="31"/>
  <c r="U123" i="31"/>
  <c r="V122" i="31"/>
  <c r="V115" i="31"/>
  <c r="V118" i="31"/>
  <c r="U103" i="30"/>
  <c r="T102" i="30"/>
  <c r="K6" i="17"/>
  <c r="Q6" i="17"/>
  <c r="AO6" i="17"/>
  <c r="H6" i="17"/>
  <c r="N6" i="17"/>
  <c r="Z6" i="17"/>
  <c r="AF6" i="17"/>
  <c r="L28" i="17"/>
  <c r="U102" i="29"/>
  <c r="T105" i="29"/>
  <c r="U110" i="29"/>
  <c r="T86" i="28"/>
  <c r="T96" i="28"/>
  <c r="T91" i="28"/>
  <c r="U101" i="27"/>
  <c r="U111" i="27"/>
  <c r="U104" i="27"/>
  <c r="U108" i="27"/>
  <c r="U103" i="27"/>
  <c r="T93" i="26"/>
  <c r="U94" i="26"/>
  <c r="U98" i="26"/>
  <c r="T94" i="25"/>
  <c r="U87" i="25"/>
  <c r="T90" i="25"/>
  <c r="U89" i="25"/>
  <c r="T109" i="24"/>
  <c r="T105" i="24"/>
  <c r="T113" i="24"/>
  <c r="U108" i="24"/>
  <c r="U112" i="24"/>
  <c r="U111" i="24"/>
  <c r="U107" i="24"/>
  <c r="T98" i="23"/>
  <c r="T92" i="23"/>
  <c r="T88" i="23"/>
  <c r="U97" i="23"/>
  <c r="U93" i="23"/>
  <c r="U91" i="23"/>
  <c r="R109" i="22"/>
  <c r="R99" i="22"/>
  <c r="R107" i="22"/>
  <c r="R103" i="22"/>
  <c r="V108" i="19"/>
  <c r="T115" i="19"/>
  <c r="T106" i="19"/>
  <c r="V114" i="19"/>
  <c r="V110" i="19"/>
  <c r="V112" i="19"/>
  <c r="T111" i="19"/>
  <c r="T109" i="19"/>
  <c r="T113" i="19"/>
  <c r="T107" i="19"/>
  <c r="T108" i="19"/>
  <c r="T116" i="19"/>
  <c r="W6" i="17"/>
  <c r="N5" i="17"/>
  <c r="J5" i="17"/>
  <c r="J28" i="17" s="1"/>
  <c r="I5" i="17"/>
  <c r="G5" i="17"/>
  <c r="G28" i="17" s="1"/>
  <c r="F5" i="17"/>
  <c r="P5" i="15"/>
  <c r="O5" i="15"/>
  <c r="D5" i="15"/>
  <c r="C5" i="15"/>
  <c r="T87" i="14"/>
  <c r="T86" i="14"/>
  <c r="T85" i="14"/>
  <c r="T84" i="14"/>
  <c r="T83" i="14"/>
  <c r="T82" i="14"/>
  <c r="T81" i="14"/>
  <c r="T80" i="14"/>
  <c r="T79" i="14"/>
  <c r="T78" i="14"/>
  <c r="T77" i="14"/>
  <c r="T76" i="14"/>
  <c r="S86" i="14"/>
  <c r="S84" i="14"/>
  <c r="S82" i="14"/>
  <c r="S80" i="14"/>
  <c r="S78" i="14"/>
  <c r="S76" i="14"/>
  <c r="R86" i="14"/>
  <c r="R84" i="14"/>
  <c r="R82" i="14"/>
  <c r="R80" i="14"/>
  <c r="R78" i="14"/>
  <c r="R76" i="14"/>
  <c r="Q86" i="14"/>
  <c r="Q84" i="14"/>
  <c r="Q82" i="14"/>
  <c r="Q80" i="14"/>
  <c r="Q78" i="14"/>
  <c r="Q76" i="14"/>
  <c r="S12" i="16"/>
  <c r="S11" i="16"/>
  <c r="S10" i="16"/>
  <c r="S9" i="16"/>
  <c r="S8" i="16"/>
  <c r="S7" i="16"/>
  <c r="S6" i="16"/>
  <c r="S5" i="16"/>
  <c r="Q13" i="16"/>
  <c r="M24" i="16"/>
  <c r="M25" i="16" s="1"/>
  <c r="L24" i="16"/>
  <c r="J24" i="16"/>
  <c r="I24" i="16"/>
  <c r="H24" i="16"/>
  <c r="G24" i="16"/>
  <c r="M19" i="16"/>
  <c r="L19" i="16"/>
  <c r="J19" i="16"/>
  <c r="I19" i="16"/>
  <c r="H19" i="16"/>
  <c r="G19" i="16"/>
  <c r="F24" i="16"/>
  <c r="F19" i="16"/>
  <c r="AI13" i="16"/>
  <c r="AH13" i="16"/>
  <c r="AG13" i="16"/>
  <c r="AF13" i="16"/>
  <c r="AE13" i="16"/>
  <c r="AD13" i="16"/>
  <c r="AC13" i="16"/>
  <c r="AB13" i="16"/>
  <c r="AA13" i="16"/>
  <c r="Z13" i="16"/>
  <c r="Y13" i="16"/>
  <c r="X13" i="16"/>
  <c r="W13" i="16"/>
  <c r="V13" i="16"/>
  <c r="U13" i="16"/>
  <c r="T13" i="16"/>
  <c r="R13" i="16"/>
  <c r="S13" i="16" l="1"/>
  <c r="Q79" i="14"/>
  <c r="Q83" i="14"/>
  <c r="Q87" i="14"/>
  <c r="R79" i="14"/>
  <c r="R83" i="14"/>
  <c r="R87" i="14"/>
  <c r="S79" i="14"/>
  <c r="S83" i="14"/>
  <c r="S87" i="14"/>
  <c r="S92" i="49"/>
  <c r="S82" i="50"/>
  <c r="S6" i="44"/>
  <c r="S98" i="43"/>
  <c r="Q111" i="40"/>
  <c r="S72" i="39"/>
  <c r="S99" i="36"/>
  <c r="S105" i="42"/>
  <c r="S108" i="41"/>
  <c r="S62" i="38"/>
  <c r="S80" i="37"/>
  <c r="F25" i="16"/>
  <c r="F26" i="16" s="1"/>
  <c r="G16" i="16" s="1"/>
  <c r="Q77" i="14"/>
  <c r="Q81" i="14"/>
  <c r="Q85" i="14"/>
  <c r="R77" i="14"/>
  <c r="R81" i="14"/>
  <c r="R85" i="14"/>
  <c r="S77" i="14"/>
  <c r="S81" i="14"/>
  <c r="S85" i="14"/>
  <c r="T28" i="17"/>
  <c r="Q28" i="17"/>
  <c r="H5" i="17"/>
  <c r="F28" i="17"/>
  <c r="N28" i="17"/>
  <c r="K5" i="17"/>
  <c r="K28" i="17" s="1"/>
  <c r="I28" i="17"/>
  <c r="V106" i="19"/>
  <c r="V115" i="19"/>
  <c r="V113" i="19"/>
  <c r="V109" i="19"/>
  <c r="V111" i="19"/>
  <c r="T112" i="19"/>
  <c r="T110" i="19"/>
  <c r="T114" i="19"/>
  <c r="V107" i="19"/>
  <c r="V116" i="19"/>
  <c r="L25" i="16"/>
  <c r="J25" i="16"/>
  <c r="I25" i="16"/>
  <c r="H25" i="16"/>
  <c r="G25" i="16"/>
  <c r="S116" i="42" l="1"/>
  <c r="S115" i="42"/>
  <c r="S112" i="42"/>
  <c r="S111" i="42"/>
  <c r="S107" i="42"/>
  <c r="S109" i="42"/>
  <c r="S110" i="42"/>
  <c r="T105" i="42"/>
  <c r="S113" i="42"/>
  <c r="S106" i="42"/>
  <c r="S114" i="42"/>
  <c r="S108" i="42"/>
  <c r="U105" i="42"/>
  <c r="S109" i="43"/>
  <c r="S99" i="43"/>
  <c r="U99" i="43" s="1"/>
  <c r="S100" i="43"/>
  <c r="U100" i="43" s="1"/>
  <c r="S104" i="43"/>
  <c r="U104" i="43" s="1"/>
  <c r="S108" i="43"/>
  <c r="U108" i="43" s="1"/>
  <c r="S101" i="43"/>
  <c r="U101" i="43" s="1"/>
  <c r="S105" i="43"/>
  <c r="U105" i="43" s="1"/>
  <c r="S102" i="43"/>
  <c r="U102" i="43" s="1"/>
  <c r="S106" i="43"/>
  <c r="U106" i="43" s="1"/>
  <c r="U98" i="43"/>
  <c r="S103" i="43"/>
  <c r="U103" i="43" s="1"/>
  <c r="S107" i="43"/>
  <c r="U107" i="43" s="1"/>
  <c r="G26" i="16"/>
  <c r="H16" i="16" s="1"/>
  <c r="S91" i="37"/>
  <c r="S89" i="37"/>
  <c r="S83" i="37"/>
  <c r="S82" i="37"/>
  <c r="S90" i="37"/>
  <c r="S81" i="37"/>
  <c r="S84" i="37"/>
  <c r="S85" i="37"/>
  <c r="S86" i="37"/>
  <c r="U80" i="37"/>
  <c r="S87" i="37"/>
  <c r="S88" i="37"/>
  <c r="T80" i="37"/>
  <c r="S109" i="36"/>
  <c r="S110" i="36"/>
  <c r="S106" i="36"/>
  <c r="S102" i="36"/>
  <c r="S100" i="36"/>
  <c r="S105" i="36"/>
  <c r="S104" i="36"/>
  <c r="T99" i="36"/>
  <c r="S103" i="36"/>
  <c r="S108" i="36"/>
  <c r="S107" i="36"/>
  <c r="S101" i="36"/>
  <c r="U99" i="36"/>
  <c r="S17" i="44"/>
  <c r="S14" i="44"/>
  <c r="S10" i="44"/>
  <c r="S13" i="44"/>
  <c r="S9" i="44"/>
  <c r="S16" i="44"/>
  <c r="S12" i="44"/>
  <c r="S8" i="44"/>
  <c r="S15" i="44"/>
  <c r="S11" i="44"/>
  <c r="S7" i="44"/>
  <c r="T6" i="44"/>
  <c r="U6" i="44"/>
  <c r="S72" i="38"/>
  <c r="U62" i="38"/>
  <c r="S64" i="38"/>
  <c r="S68" i="38"/>
  <c r="S65" i="38"/>
  <c r="S69" i="38"/>
  <c r="S73" i="38"/>
  <c r="S66" i="38"/>
  <c r="S70" i="38"/>
  <c r="S63" i="38"/>
  <c r="S67" i="38"/>
  <c r="S71" i="38"/>
  <c r="T62" i="38"/>
  <c r="S83" i="39"/>
  <c r="S76" i="39"/>
  <c r="S75" i="39"/>
  <c r="T72" i="39"/>
  <c r="S77" i="39"/>
  <c r="S79" i="39"/>
  <c r="S78" i="39"/>
  <c r="S82" i="39"/>
  <c r="S81" i="39"/>
  <c r="S80" i="39"/>
  <c r="S73" i="39"/>
  <c r="S74" i="39"/>
  <c r="U72" i="39"/>
  <c r="S93" i="50"/>
  <c r="T82" i="50"/>
  <c r="S91" i="50"/>
  <c r="S89" i="50"/>
  <c r="U82" i="50"/>
  <c r="S87" i="50"/>
  <c r="S88" i="50"/>
  <c r="S86" i="50"/>
  <c r="S85" i="50"/>
  <c r="S83" i="50"/>
  <c r="S90" i="50"/>
  <c r="S84" i="50"/>
  <c r="S92" i="50"/>
  <c r="S118" i="41"/>
  <c r="T108" i="41"/>
  <c r="S110" i="41"/>
  <c r="S114" i="41"/>
  <c r="S109" i="41"/>
  <c r="S111" i="41"/>
  <c r="S115" i="41"/>
  <c r="S112" i="41"/>
  <c r="S116" i="41"/>
  <c r="U108" i="41"/>
  <c r="S119" i="41"/>
  <c r="S113" i="41"/>
  <c r="S117" i="41"/>
  <c r="Q122" i="40"/>
  <c r="Q115" i="40"/>
  <c r="Q119" i="40"/>
  <c r="Q112" i="40"/>
  <c r="Q116" i="40"/>
  <c r="Q120" i="40"/>
  <c r="Q113" i="40"/>
  <c r="Q117" i="40"/>
  <c r="Q121" i="40"/>
  <c r="Q114" i="40"/>
  <c r="Q118" i="40"/>
  <c r="R111" i="40"/>
  <c r="S111" i="40"/>
  <c r="S103" i="49"/>
  <c r="S100" i="49"/>
  <c r="S102" i="49"/>
  <c r="S98" i="49"/>
  <c r="S95" i="49"/>
  <c r="S93" i="49"/>
  <c r="S97" i="49"/>
  <c r="S96" i="49"/>
  <c r="U92" i="49"/>
  <c r="S94" i="49"/>
  <c r="S101" i="49"/>
  <c r="T92" i="49"/>
  <c r="S99" i="49"/>
  <c r="H28" i="17"/>
  <c r="H26" i="16"/>
  <c r="I16" i="16" s="1"/>
  <c r="I26" i="16" s="1"/>
  <c r="U100" i="49" l="1"/>
  <c r="T100" i="49"/>
  <c r="R119" i="40"/>
  <c r="S119" i="40"/>
  <c r="U113" i="41"/>
  <c r="T113" i="41"/>
  <c r="U114" i="41"/>
  <c r="T114" i="41"/>
  <c r="T85" i="50"/>
  <c r="U85" i="50"/>
  <c r="T79" i="39"/>
  <c r="U79" i="39"/>
  <c r="T81" i="37"/>
  <c r="U81" i="37"/>
  <c r="T89" i="37"/>
  <c r="U89" i="37"/>
  <c r="T108" i="42"/>
  <c r="U108" i="42"/>
  <c r="U111" i="42"/>
  <c r="T111" i="42"/>
  <c r="U99" i="49"/>
  <c r="T99" i="49"/>
  <c r="U95" i="49"/>
  <c r="T95" i="49"/>
  <c r="U103" i="49"/>
  <c r="T103" i="49"/>
  <c r="R114" i="40"/>
  <c r="S114" i="40"/>
  <c r="R120" i="40"/>
  <c r="S120" i="40"/>
  <c r="R115" i="40"/>
  <c r="S115" i="40"/>
  <c r="U119" i="41"/>
  <c r="T119" i="41"/>
  <c r="U115" i="41"/>
  <c r="T115" i="41"/>
  <c r="T110" i="41"/>
  <c r="U110" i="41"/>
  <c r="U84" i="50"/>
  <c r="T84" i="50"/>
  <c r="U86" i="50"/>
  <c r="T86" i="50"/>
  <c r="T89" i="50"/>
  <c r="U89" i="50"/>
  <c r="T81" i="39"/>
  <c r="U81" i="39"/>
  <c r="T77" i="39"/>
  <c r="U77" i="39"/>
  <c r="T83" i="39"/>
  <c r="U83" i="39"/>
  <c r="U63" i="38"/>
  <c r="T63" i="38"/>
  <c r="T69" i="38"/>
  <c r="U69" i="38"/>
  <c r="U7" i="44"/>
  <c r="T7" i="44"/>
  <c r="T12" i="44"/>
  <c r="U12" i="44"/>
  <c r="T10" i="44"/>
  <c r="U10" i="44"/>
  <c r="U101" i="36"/>
  <c r="T101" i="36"/>
  <c r="T102" i="36"/>
  <c r="U102" i="36"/>
  <c r="T86" i="37"/>
  <c r="U86" i="37"/>
  <c r="U90" i="37"/>
  <c r="T90" i="37"/>
  <c r="T91" i="37"/>
  <c r="U91" i="37"/>
  <c r="T114" i="42"/>
  <c r="U114" i="42"/>
  <c r="U110" i="42"/>
  <c r="T110" i="42"/>
  <c r="T112" i="42"/>
  <c r="U112" i="42"/>
  <c r="T111" i="41"/>
  <c r="U111" i="41"/>
  <c r="U88" i="50"/>
  <c r="T88" i="50"/>
  <c r="T74" i="39"/>
  <c r="U74" i="39"/>
  <c r="T82" i="39"/>
  <c r="U82" i="39"/>
  <c r="T70" i="38"/>
  <c r="U70" i="38"/>
  <c r="T65" i="38"/>
  <c r="U65" i="38"/>
  <c r="T72" i="38"/>
  <c r="U72" i="38"/>
  <c r="T11" i="44"/>
  <c r="U11" i="44"/>
  <c r="T16" i="44"/>
  <c r="U16" i="44"/>
  <c r="T14" i="44"/>
  <c r="U14" i="44"/>
  <c r="T107" i="36"/>
  <c r="U107" i="36"/>
  <c r="U104" i="36"/>
  <c r="T104" i="36"/>
  <c r="T106" i="36"/>
  <c r="U106" i="36"/>
  <c r="T88" i="37"/>
  <c r="U88" i="37"/>
  <c r="T85" i="37"/>
  <c r="U85" i="37"/>
  <c r="U82" i="37"/>
  <c r="T82" i="37"/>
  <c r="U109" i="43"/>
  <c r="T109" i="43"/>
  <c r="T106" i="42"/>
  <c r="U106" i="42"/>
  <c r="T109" i="42"/>
  <c r="U109" i="42"/>
  <c r="T115" i="42"/>
  <c r="U115" i="42"/>
  <c r="T94" i="49"/>
  <c r="U94" i="49"/>
  <c r="T93" i="49"/>
  <c r="U93" i="49"/>
  <c r="R118" i="40"/>
  <c r="S118" i="40"/>
  <c r="S113" i="40"/>
  <c r="R113" i="40"/>
  <c r="U112" i="41"/>
  <c r="T112" i="41"/>
  <c r="U92" i="50"/>
  <c r="T92" i="50"/>
  <c r="U93" i="50"/>
  <c r="T93" i="50"/>
  <c r="U80" i="39"/>
  <c r="T80" i="39"/>
  <c r="T76" i="39"/>
  <c r="U76" i="39"/>
  <c r="T67" i="38"/>
  <c r="U67" i="38"/>
  <c r="U73" i="38"/>
  <c r="T73" i="38"/>
  <c r="T64" i="38"/>
  <c r="U64" i="38"/>
  <c r="T8" i="44"/>
  <c r="U8" i="44"/>
  <c r="T13" i="44"/>
  <c r="U13" i="44"/>
  <c r="T103" i="36"/>
  <c r="U103" i="36"/>
  <c r="U100" i="36"/>
  <c r="T100" i="36"/>
  <c r="T109" i="36"/>
  <c r="U109" i="36"/>
  <c r="U96" i="49"/>
  <c r="T96" i="49"/>
  <c r="T98" i="49"/>
  <c r="U98" i="49"/>
  <c r="S121" i="40"/>
  <c r="R121" i="40"/>
  <c r="R116" i="40"/>
  <c r="S116" i="40"/>
  <c r="S122" i="40"/>
  <c r="R122" i="40"/>
  <c r="U90" i="50"/>
  <c r="T90" i="50"/>
  <c r="T91" i="50"/>
  <c r="U91" i="50"/>
  <c r="J16" i="16"/>
  <c r="T104" i="21"/>
  <c r="T100" i="21"/>
  <c r="T96" i="21"/>
  <c r="S104" i="21"/>
  <c r="S100" i="21"/>
  <c r="S96" i="21"/>
  <c r="T103" i="21"/>
  <c r="T99" i="21"/>
  <c r="T95" i="21"/>
  <c r="S103" i="21"/>
  <c r="S99" i="21"/>
  <c r="S95" i="21"/>
  <c r="T102" i="21"/>
  <c r="T98" i="21"/>
  <c r="T94" i="21"/>
  <c r="S102" i="21"/>
  <c r="S98" i="21"/>
  <c r="S94" i="21"/>
  <c r="T105" i="21"/>
  <c r="T101" i="21"/>
  <c r="T97" i="21"/>
  <c r="S105" i="21"/>
  <c r="S101" i="21"/>
  <c r="S97" i="21"/>
  <c r="U101" i="49"/>
  <c r="T101" i="49"/>
  <c r="U97" i="49"/>
  <c r="T97" i="49"/>
  <c r="U102" i="49"/>
  <c r="T102" i="49"/>
  <c r="S117" i="40"/>
  <c r="R117" i="40"/>
  <c r="S112" i="40"/>
  <c r="R112" i="40"/>
  <c r="U117" i="41"/>
  <c r="T117" i="41"/>
  <c r="U116" i="41"/>
  <c r="T116" i="41"/>
  <c r="T109" i="41"/>
  <c r="U109" i="41"/>
  <c r="U118" i="41"/>
  <c r="T118" i="41"/>
  <c r="U83" i="50"/>
  <c r="T83" i="50"/>
  <c r="T87" i="50"/>
  <c r="U87" i="50"/>
  <c r="T73" i="39"/>
  <c r="U73" i="39"/>
  <c r="U78" i="39"/>
  <c r="T78" i="39"/>
  <c r="T75" i="39"/>
  <c r="U75" i="39"/>
  <c r="T71" i="38"/>
  <c r="U71" i="38"/>
  <c r="T66" i="38"/>
  <c r="U66" i="38"/>
  <c r="U68" i="38"/>
  <c r="T68" i="38"/>
  <c r="T15" i="44"/>
  <c r="U15" i="44"/>
  <c r="T9" i="44"/>
  <c r="U9" i="44"/>
  <c r="U17" i="44"/>
  <c r="T17" i="44"/>
  <c r="U108" i="36"/>
  <c r="T108" i="36"/>
  <c r="T105" i="36"/>
  <c r="U105" i="36"/>
  <c r="T110" i="36"/>
  <c r="U110" i="36"/>
  <c r="T87" i="37"/>
  <c r="U87" i="37"/>
  <c r="T84" i="37"/>
  <c r="U84" i="37"/>
  <c r="U83" i="37"/>
  <c r="T83" i="37"/>
  <c r="U113" i="42"/>
  <c r="T113" i="42"/>
  <c r="U107" i="42"/>
  <c r="T107" i="42"/>
  <c r="T116" i="42"/>
  <c r="U116" i="42"/>
  <c r="J26" i="16"/>
  <c r="Q92" i="49" l="1"/>
  <c r="Q82" i="50"/>
  <c r="Q108" i="41"/>
  <c r="Q62" i="38"/>
  <c r="Q78" i="37"/>
  <c r="Q99" i="36"/>
  <c r="R96" i="21"/>
  <c r="Q6" i="44"/>
  <c r="O111" i="40"/>
  <c r="Q72" i="39"/>
  <c r="R95" i="21"/>
  <c r="Q98" i="43"/>
  <c r="Q105" i="42"/>
  <c r="R94" i="21"/>
  <c r="L16" i="16"/>
  <c r="R98" i="21"/>
  <c r="R97" i="21"/>
  <c r="R99" i="21"/>
  <c r="Q107" i="42" l="1"/>
  <c r="R107" i="42" s="1"/>
  <c r="R105" i="42"/>
  <c r="Q106" i="42"/>
  <c r="R106" i="42" s="1"/>
  <c r="O113" i="40"/>
  <c r="P113" i="40" s="1"/>
  <c r="P111" i="40"/>
  <c r="O112" i="40"/>
  <c r="P112" i="40" s="1"/>
  <c r="Q80" i="37"/>
  <c r="R80" i="37" s="1"/>
  <c r="R78" i="37"/>
  <c r="Q79" i="37"/>
  <c r="R79" i="37" s="1"/>
  <c r="Q94" i="49"/>
  <c r="R94" i="49" s="1"/>
  <c r="R92" i="49"/>
  <c r="Q93" i="49"/>
  <c r="R93" i="49" s="1"/>
  <c r="Q99" i="43"/>
  <c r="R99" i="43" s="1"/>
  <c r="Q100" i="43"/>
  <c r="R100" i="43" s="1"/>
  <c r="R98" i="43"/>
  <c r="Q8" i="44"/>
  <c r="R8" i="44" s="1"/>
  <c r="R6" i="44"/>
  <c r="Q7" i="44"/>
  <c r="R7" i="44" s="1"/>
  <c r="Q64" i="38"/>
  <c r="R64" i="38" s="1"/>
  <c r="Q63" i="38"/>
  <c r="R63" i="38" s="1"/>
  <c r="R62" i="38"/>
  <c r="Q109" i="41"/>
  <c r="R109" i="41" s="1"/>
  <c r="Q110" i="41"/>
  <c r="R110" i="41" s="1"/>
  <c r="R108" i="41"/>
  <c r="Q74" i="39"/>
  <c r="R74" i="39" s="1"/>
  <c r="R72" i="39"/>
  <c r="Q73" i="39"/>
  <c r="R73" i="39" s="1"/>
  <c r="Q101" i="36"/>
  <c r="R101" i="36" s="1"/>
  <c r="R99" i="36"/>
  <c r="Q100" i="36"/>
  <c r="R100" i="36" s="1"/>
  <c r="Q84" i="50"/>
  <c r="R84" i="50" s="1"/>
  <c r="R82" i="50"/>
  <c r="Q83" i="50"/>
  <c r="R83" i="50" s="1"/>
  <c r="L26" i="16"/>
  <c r="M16" i="16" s="1"/>
  <c r="R100" i="21"/>
  <c r="R101" i="21"/>
  <c r="R102" i="21"/>
  <c r="M26" i="16" l="1"/>
  <c r="R104" i="21"/>
  <c r="R103" i="21"/>
  <c r="R105" i="21"/>
  <c r="T15" i="11"/>
  <c r="AB12" i="11" s="1"/>
  <c r="S15" i="11"/>
  <c r="M27" i="13"/>
  <c r="M29" i="13" s="1"/>
  <c r="E31" i="12"/>
  <c r="E30" i="12"/>
  <c r="E29" i="12"/>
  <c r="E28" i="12"/>
  <c r="E27" i="12"/>
  <c r="E26" i="12"/>
  <c r="E25" i="12"/>
  <c r="E24" i="12"/>
  <c r="E23" i="12"/>
  <c r="E22" i="12"/>
  <c r="E21" i="12"/>
  <c r="G17" i="12"/>
  <c r="G16" i="12"/>
  <c r="G15" i="12"/>
  <c r="G14" i="12"/>
  <c r="G13" i="12"/>
  <c r="G12" i="12"/>
  <c r="G11" i="12"/>
  <c r="G10" i="12"/>
  <c r="G9" i="12"/>
  <c r="G8" i="12"/>
  <c r="G7" i="12"/>
  <c r="G6" i="12"/>
  <c r="H17" i="12"/>
  <c r="H16" i="12"/>
  <c r="H15" i="12"/>
  <c r="H14" i="12"/>
  <c r="H13" i="12"/>
  <c r="H12" i="12"/>
  <c r="H11" i="12"/>
  <c r="H10" i="12"/>
  <c r="H9" i="12"/>
  <c r="H8" i="12"/>
  <c r="H7" i="12"/>
  <c r="H6" i="12"/>
  <c r="AB4" i="11" l="1"/>
  <c r="AB8" i="11"/>
  <c r="AB7" i="11"/>
  <c r="AB11" i="11"/>
  <c r="AB5" i="11"/>
  <c r="AB9" i="11"/>
  <c r="AB13" i="11"/>
  <c r="AB6" i="11"/>
  <c r="AB10" i="11"/>
  <c r="AB15" i="11"/>
  <c r="E55" i="9"/>
  <c r="E57" i="9" s="1"/>
  <c r="D55" i="9"/>
  <c r="D57" i="9" s="1"/>
  <c r="C55" i="9"/>
  <c r="C57" i="9" s="1"/>
  <c r="G54" i="9"/>
  <c r="G53" i="9"/>
  <c r="G52" i="9"/>
  <c r="G51" i="9"/>
  <c r="G50" i="9"/>
  <c r="G49" i="9"/>
  <c r="G48" i="9"/>
  <c r="G47" i="9"/>
  <c r="G46" i="9"/>
  <c r="G45" i="9"/>
  <c r="G44" i="9"/>
  <c r="G43" i="9"/>
  <c r="F42" i="9"/>
  <c r="F54" i="9"/>
  <c r="F53" i="9"/>
  <c r="F52" i="9"/>
  <c r="F51" i="9"/>
  <c r="F50" i="9"/>
  <c r="F49" i="9"/>
  <c r="F48" i="9"/>
  <c r="F47" i="9"/>
  <c r="F46" i="9"/>
  <c r="F45" i="9"/>
  <c r="F44" i="9"/>
  <c r="F43" i="9"/>
  <c r="K17" i="9"/>
  <c r="K16" i="9"/>
  <c r="K15" i="9"/>
  <c r="K14" i="9"/>
  <c r="K13" i="9"/>
  <c r="K12" i="9"/>
  <c r="K11" i="9"/>
  <c r="K10" i="9"/>
  <c r="K9" i="9"/>
  <c r="K8" i="9"/>
  <c r="K7" i="9"/>
  <c r="K6" i="9"/>
  <c r="F17" i="9"/>
  <c r="F16" i="9"/>
  <c r="F15" i="9"/>
  <c r="F14" i="9"/>
  <c r="F13" i="9"/>
  <c r="F12" i="9"/>
  <c r="F11" i="9"/>
  <c r="F10" i="9"/>
  <c r="J9" i="9"/>
  <c r="L9" i="9" s="1"/>
  <c r="F8" i="9"/>
  <c r="H8" i="9" s="1"/>
  <c r="F7" i="9"/>
  <c r="F6" i="9"/>
  <c r="J6" i="9" s="1"/>
  <c r="L6" i="9" s="1"/>
  <c r="Z15" i="11" l="1"/>
  <c r="AA15" i="11"/>
  <c r="J7" i="9"/>
  <c r="L7" i="9" s="1"/>
  <c r="H7" i="9"/>
  <c r="J17" i="9"/>
  <c r="L17" i="9" s="1"/>
  <c r="H17" i="9"/>
  <c r="J16" i="9"/>
  <c r="L16" i="9" s="1"/>
  <c r="H16" i="9"/>
  <c r="J15" i="9"/>
  <c r="L15" i="9" s="1"/>
  <c r="H15" i="9"/>
  <c r="J14" i="9"/>
  <c r="L14" i="9" s="1"/>
  <c r="H14" i="9"/>
  <c r="J13" i="9"/>
  <c r="L13" i="9" s="1"/>
  <c r="H13" i="9"/>
  <c r="H12" i="9"/>
  <c r="J12" i="9"/>
  <c r="L12" i="9" s="1"/>
  <c r="J11" i="9"/>
  <c r="L11" i="9" s="1"/>
  <c r="H11" i="9"/>
  <c r="J10" i="9"/>
  <c r="L10" i="9" s="1"/>
  <c r="H10" i="9"/>
  <c r="C56" i="9"/>
  <c r="J8" i="9"/>
  <c r="L8" i="9" s="1"/>
  <c r="G55" i="9"/>
  <c r="D56" i="9"/>
  <c r="H6" i="9"/>
  <c r="E56" i="9"/>
  <c r="F55" i="9"/>
  <c r="F57" i="9" s="1"/>
  <c r="F56" i="9" l="1"/>
  <c r="G57" i="9"/>
  <c r="G56" i="9"/>
  <c r="E38" i="6" l="1"/>
  <c r="E30" i="6"/>
  <c r="E39" i="6"/>
  <c r="E36" i="6"/>
  <c r="E40" i="6"/>
  <c r="E34" i="6"/>
  <c r="E35" i="6"/>
  <c r="E33" i="6"/>
  <c r="E37" i="6"/>
  <c r="F7" i="43" l="1"/>
  <c r="T99" i="43"/>
  <c r="F11" i="43" l="1"/>
  <c r="T103" i="43"/>
  <c r="T101" i="43"/>
  <c r="F9" i="43"/>
  <c r="F8" i="43"/>
  <c r="T100" i="43"/>
  <c r="F16" i="43"/>
  <c r="T108" i="43"/>
  <c r="F10" i="43"/>
  <c r="T102" i="43"/>
  <c r="T107" i="43"/>
  <c r="F15" i="43"/>
  <c r="T105" i="43"/>
  <c r="F13" i="43"/>
  <c r="J15" i="43"/>
  <c r="J13" i="43"/>
  <c r="T106" i="43"/>
  <c r="F14" i="43"/>
  <c r="F12" i="43"/>
  <c r="T104" i="43"/>
  <c r="F6" i="43"/>
  <c r="T98" i="43"/>
  <c r="J6" i="43"/>
  <c r="J12" i="43"/>
  <c r="J11" i="43"/>
  <c r="J10" i="43"/>
  <c r="J8" i="43"/>
  <c r="J14" i="43"/>
  <c r="J16" i="43"/>
  <c r="J9" i="43"/>
</calcChain>
</file>

<file path=xl/sharedStrings.xml><?xml version="1.0" encoding="utf-8"?>
<sst xmlns="http://schemas.openxmlformats.org/spreadsheetml/2006/main" count="3055" uniqueCount="775">
  <si>
    <t>Reinhald</t>
  </si>
  <si>
    <t>Politisk styring</t>
  </si>
  <si>
    <t>ÅB</t>
  </si>
  <si>
    <t>av ÅB</t>
  </si>
  <si>
    <t>Skatt på inntekt og formue</t>
  </si>
  <si>
    <t>Skatt på eigedom</t>
  </si>
  <si>
    <t>Avdrag på lån</t>
  </si>
  <si>
    <t>Sentraladminstrasjonen</t>
  </si>
  <si>
    <t>Prosjekt/avsetnader</t>
  </si>
  <si>
    <t>it-drift</t>
  </si>
  <si>
    <t>Skodje barneskule</t>
  </si>
  <si>
    <t>Skodje ungdomsskule</t>
  </si>
  <si>
    <t>Skodje barnehage</t>
  </si>
  <si>
    <t>SOMS</t>
  </si>
  <si>
    <t>HBO</t>
  </si>
  <si>
    <t>Samhandelingsreformen</t>
  </si>
  <si>
    <t>Prestemarka butilbod</t>
  </si>
  <si>
    <t>Prestemarka dagtilbod</t>
  </si>
  <si>
    <t>VAR</t>
  </si>
  <si>
    <t>Helsesenter</t>
  </si>
  <si>
    <t>Storfjorden barnevern</t>
  </si>
  <si>
    <t>NAV Skodje</t>
  </si>
  <si>
    <t>Kultur</t>
  </si>
  <si>
    <t>PPT</t>
  </si>
  <si>
    <t>Religiøse formål</t>
  </si>
  <si>
    <t>Landbrukskontor</t>
  </si>
  <si>
    <t>norm</t>
  </si>
  <si>
    <t>Ordinært rammetilskot</t>
  </si>
  <si>
    <t>TILBAKE TIL FREMSIDEN</t>
  </si>
  <si>
    <t>% av</t>
  </si>
  <si>
    <t>%</t>
  </si>
  <si>
    <t>R 2014</t>
  </si>
  <si>
    <t>B 2014</t>
  </si>
  <si>
    <t>R-B</t>
  </si>
  <si>
    <t>R 2013</t>
  </si>
  <si>
    <t xml:space="preserve"> av ÅB</t>
  </si>
  <si>
    <t>TILBAKE TIL FRAMSIDA</t>
  </si>
  <si>
    <t>Investeringskompensasjon</t>
  </si>
  <si>
    <t>Vertskommunestilskot</t>
  </si>
  <si>
    <t>Gevinst/tap finansielle instrument</t>
  </si>
  <si>
    <t>Vilkår</t>
  </si>
  <si>
    <t>DNB</t>
  </si>
  <si>
    <t>SPM</t>
  </si>
  <si>
    <t>SKAG</t>
  </si>
  <si>
    <t>∑ alle</t>
  </si>
  <si>
    <t>IB</t>
  </si>
  <si>
    <t>UB</t>
  </si>
  <si>
    <t>Avk</t>
  </si>
  <si>
    <t>∆</t>
  </si>
  <si>
    <t>Balanseutvikling og avkastning</t>
  </si>
  <si>
    <t>R i</t>
  </si>
  <si>
    <t>B i</t>
  </si>
  <si>
    <t>Renteinntekter på kraftfond</t>
  </si>
  <si>
    <t>Utbytte fra ØE</t>
  </si>
  <si>
    <t>Renteutgifter på  gjeld</t>
  </si>
  <si>
    <t>Detaljer ansvarlig lån til ØE AS</t>
  </si>
  <si>
    <t>Ansvarlig lån til ØE AS på:</t>
  </si>
  <si>
    <t>ÅR</t>
  </si>
  <si>
    <t>renter</t>
  </si>
  <si>
    <t>avk</t>
  </si>
  <si>
    <t>Vilkår:</t>
  </si>
  <si>
    <t>12 mnd NIBOR pr 20. august året før, pluss 2 %</t>
  </si>
  <si>
    <t>utbytte</t>
  </si>
  <si>
    <t>NÅVERDIBEREGNING AV INNSKUTT KAPITAL:</t>
  </si>
  <si>
    <t xml:space="preserve">Rente (avkastningskrav): </t>
  </si>
  <si>
    <t>Årlig utbytte:</t>
  </si>
  <si>
    <t>Kapitaliseringsfaktor: NV = X*1/r</t>
  </si>
  <si>
    <t>Nåverdi:</t>
  </si>
  <si>
    <t>BJ 2014</t>
  </si>
  <si>
    <t>Oversikt over langsiktig gjeld per 1.1.2014:</t>
  </si>
  <si>
    <t>Långiver</t>
  </si>
  <si>
    <t>beløp</t>
  </si>
  <si>
    <t>restgjeld</t>
  </si>
  <si>
    <t>Bindingstid</t>
  </si>
  <si>
    <t>produkt</t>
  </si>
  <si>
    <t xml:space="preserve">type </t>
  </si>
  <si>
    <t>startdato</t>
  </si>
  <si>
    <t>innløsings-</t>
  </si>
  <si>
    <t>termin</t>
  </si>
  <si>
    <t>rest</t>
  </si>
  <si>
    <t>løpetid</t>
  </si>
  <si>
    <t>effektiv</t>
  </si>
  <si>
    <t>rente</t>
  </si>
  <si>
    <t>KB</t>
  </si>
  <si>
    <t>KLP</t>
  </si>
  <si>
    <t>SUM</t>
  </si>
  <si>
    <t>fast</t>
  </si>
  <si>
    <t>flytende</t>
  </si>
  <si>
    <t>serie</t>
  </si>
  <si>
    <t>Vekt</t>
  </si>
  <si>
    <t>R-BJ</t>
  </si>
  <si>
    <t xml:space="preserve">B i </t>
  </si>
  <si>
    <t>1-16 dg</t>
  </si>
  <si>
    <t>Valle skule og SFO</t>
  </si>
  <si>
    <t>Valle barnehage</t>
  </si>
  <si>
    <t>Stette barnehage</t>
  </si>
  <si>
    <t>Stette skule og SFO</t>
  </si>
  <si>
    <t>Skodje barneskule og SFO</t>
  </si>
  <si>
    <t>vektet snitt</t>
  </si>
  <si>
    <t>tal tils</t>
  </si>
  <si>
    <t>stillings</t>
  </si>
  <si>
    <t>brøk</t>
  </si>
  <si>
    <t>stillings-</t>
  </si>
  <si>
    <t>tal heile</t>
  </si>
  <si>
    <t>stillingar</t>
  </si>
  <si>
    <t>sjukefråvere i %</t>
  </si>
  <si>
    <t>1-360 dg</t>
  </si>
  <si>
    <t>BUDSJETTKONTROLL</t>
  </si>
  <si>
    <t>2014</t>
  </si>
  <si>
    <t>2015</t>
  </si>
  <si>
    <t>2016</t>
  </si>
  <si>
    <t>2017</t>
  </si>
  <si>
    <t>2018</t>
  </si>
  <si>
    <t>2019</t>
  </si>
  <si>
    <t>2020</t>
  </si>
  <si>
    <t>2021</t>
  </si>
  <si>
    <t>2022</t>
  </si>
  <si>
    <t>2023</t>
  </si>
  <si>
    <t>2024</t>
  </si>
  <si>
    <t>2025</t>
  </si>
  <si>
    <t>2026</t>
  </si>
  <si>
    <t>2027</t>
  </si>
  <si>
    <t>2028</t>
  </si>
  <si>
    <t>2029</t>
  </si>
  <si>
    <t>2030</t>
  </si>
  <si>
    <t>reelt folketal per 1.1.</t>
  </si>
  <si>
    <t>Prognostisert folketal per 1.1. MMMM</t>
  </si>
  <si>
    <t>0-5 år</t>
  </si>
  <si>
    <t xml:space="preserve">6-12 år </t>
  </si>
  <si>
    <t xml:space="preserve">13-15 år </t>
  </si>
  <si>
    <t>16-19 år</t>
  </si>
  <si>
    <t>20-44 år</t>
  </si>
  <si>
    <t xml:space="preserve">45-66 år </t>
  </si>
  <si>
    <t xml:space="preserve">67-79 år </t>
  </si>
  <si>
    <t>80 år -&gt;</t>
  </si>
  <si>
    <t>Folketal ved inngang til kvartalet</t>
  </si>
  <si>
    <t>2013K1</t>
  </si>
  <si>
    <t>2013K2</t>
  </si>
  <si>
    <t>2013K4</t>
  </si>
  <si>
    <t>2013K3</t>
  </si>
  <si>
    <t>2014K1</t>
  </si>
  <si>
    <t>2014K2</t>
  </si>
  <si>
    <t>2014K3</t>
  </si>
  <si>
    <t>2014K4</t>
  </si>
  <si>
    <t>Fødde</t>
  </si>
  <si>
    <t>døde</t>
  </si>
  <si>
    <t>Fødselsoverskot</t>
  </si>
  <si>
    <t>Innvandring</t>
  </si>
  <si>
    <t>Utvandring</t>
  </si>
  <si>
    <t>Innflytting, innenlandsk</t>
  </si>
  <si>
    <t>Utflytting, innenlandsk</t>
  </si>
  <si>
    <t>Nettoinnflytting, inkl inn/utv</t>
  </si>
  <si>
    <t>Folkevekst</t>
  </si>
  <si>
    <t>Folketal ved utgangen av kvartalet</t>
  </si>
  <si>
    <t>avvik</t>
  </si>
  <si>
    <t xml:space="preserve"> Produktivitet - Kr/innbyggar</t>
  </si>
  <si>
    <t xml:space="preserve">brøk </t>
  </si>
  <si>
    <t>tal</t>
  </si>
  <si>
    <t>tilsette</t>
  </si>
  <si>
    <t>stilling</t>
  </si>
  <si>
    <t xml:space="preserve"> Produktivitet - Kr/kvm</t>
  </si>
  <si>
    <t>kvm</t>
  </si>
  <si>
    <t>kr/kvm</t>
  </si>
  <si>
    <t>Kr/kvm</t>
  </si>
  <si>
    <t>R2014</t>
  </si>
  <si>
    <t>B2014</t>
  </si>
  <si>
    <t>R 2103</t>
  </si>
  <si>
    <t>elevar</t>
  </si>
  <si>
    <t>kr/elev</t>
  </si>
  <si>
    <t>Kr/elev</t>
  </si>
  <si>
    <t xml:space="preserve"> Produktivitet - Kr/elev i skule (ikkje SFO)</t>
  </si>
  <si>
    <t xml:space="preserve"> Produktivitet - Kr/elev i skule og barnehage (ikkje SFO)</t>
  </si>
  <si>
    <t>born</t>
  </si>
  <si>
    <t>kr/born</t>
  </si>
  <si>
    <t>Kr/born</t>
  </si>
  <si>
    <t xml:space="preserve"> Produktivitet - Kr/born</t>
  </si>
  <si>
    <t xml:space="preserve"> Produktivitet - Kr/person i institusjon</t>
  </si>
  <si>
    <t>pers</t>
  </si>
  <si>
    <t>kr/pers</t>
  </si>
  <si>
    <t>Kr/pers</t>
  </si>
  <si>
    <t xml:space="preserve"> Produktivitet - Kr/person </t>
  </si>
  <si>
    <t xml:space="preserve"> Produktivitet - Kr/pasient</t>
  </si>
  <si>
    <t>pas</t>
  </si>
  <si>
    <t>kr/pas</t>
  </si>
  <si>
    <t>Kr/pas</t>
  </si>
  <si>
    <t xml:space="preserve"> Produktivitet - Kr/brukar</t>
  </si>
  <si>
    <t>brukar</t>
  </si>
  <si>
    <t>kr/brukar</t>
  </si>
  <si>
    <t>Kr/brukar</t>
  </si>
  <si>
    <t>Tekniske tenester:</t>
  </si>
  <si>
    <t>Fordelte utgifter eigedomsdrift</t>
  </si>
  <si>
    <t>Kommunalteknisk drift</t>
  </si>
  <si>
    <t xml:space="preserve"> Produktivitet - Kr/areal </t>
  </si>
  <si>
    <t>Fordelte utg eigedomsdr</t>
  </si>
  <si>
    <t>Komm tekn drift</t>
  </si>
  <si>
    <t>Ford utg eigedomsdrift</t>
  </si>
  <si>
    <t>innb</t>
  </si>
  <si>
    <t>kr/innb</t>
  </si>
  <si>
    <t>Kr/innb</t>
  </si>
  <si>
    <t>saker</t>
  </si>
  <si>
    <t xml:space="preserve"> Produktivitet - Kr/innbygger 0-17 år</t>
  </si>
  <si>
    <t xml:space="preserve"> Produktivitet - Kr/innbygger20-66 år</t>
  </si>
  <si>
    <t xml:space="preserve"> Produktivitet - Kr/innbygger 0-17 ÅR</t>
  </si>
  <si>
    <t xml:space="preserve"> Produktivitet - Kr/innbygger </t>
  </si>
  <si>
    <t>detaljar MVA REF INV</t>
  </si>
  <si>
    <t xml:space="preserve"> Produktivitet - Kr/areal</t>
  </si>
  <si>
    <t xml:space="preserve">NB: DISSE TALA ER IKKJE OPPDATERT FOR JUNI OG JULI !! </t>
  </si>
  <si>
    <t>NB: DISSE TALA ER IKKJE OPPDATERT FOR JUNI OG JULI !!</t>
  </si>
  <si>
    <t>Prestemarka barnehage</t>
  </si>
  <si>
    <t>R 2015</t>
  </si>
  <si>
    <t>B 2015</t>
  </si>
  <si>
    <t>%  av</t>
  </si>
  <si>
    <t>sum</t>
  </si>
  <si>
    <t>Felles grunnskule</t>
  </si>
  <si>
    <t>Felles barnehage</t>
  </si>
  <si>
    <t>R2015</t>
  </si>
  <si>
    <t>detaljar FORDELTE UTGIFTER EIGEDOMSDRIFT - 5000</t>
  </si>
  <si>
    <t>FINANSPOSTER</t>
  </si>
  <si>
    <t>SENTRAL LEIING OG POLITISK STYRING</t>
  </si>
  <si>
    <t>FELLESFUNKSJONAR</t>
  </si>
  <si>
    <t>SKULE OG SFO</t>
  </si>
  <si>
    <t>BARNEHAGAR</t>
  </si>
  <si>
    <t>KULTUR</t>
  </si>
  <si>
    <t>HELSE OG OMSORG</t>
  </si>
  <si>
    <t>TEKNISKE TENESTER</t>
  </si>
  <si>
    <t>INTERKOMMUNALE TENESTER</t>
  </si>
  <si>
    <t>NETTO DRIFTSKOSTNADER</t>
  </si>
  <si>
    <t>NETTO DRIFTSRESULTAT</t>
  </si>
  <si>
    <t>B2015</t>
  </si>
  <si>
    <t>R2013</t>
  </si>
  <si>
    <t>Budsjett pr ansvar</t>
  </si>
  <si>
    <t>1 Skodje kommune - 2015</t>
  </si>
  <si>
    <t>Bruker:</t>
  </si>
  <si>
    <t>VERSOL</t>
  </si>
  <si>
    <t>Periode 1</t>
  </si>
  <si>
    <t>Akk.periode 2</t>
  </si>
  <si>
    <t>Akk.periode 3</t>
  </si>
  <si>
    <t>Akk.periode 4</t>
  </si>
  <si>
    <t>Akk.periode 5</t>
  </si>
  <si>
    <t>Akk.periode 6</t>
  </si>
  <si>
    <t>Akk.periode 7</t>
  </si>
  <si>
    <t>Akk.periode 8</t>
  </si>
  <si>
    <t>Akk.periode 9</t>
  </si>
  <si>
    <t>Akk.periode 10</t>
  </si>
  <si>
    <t>Akk.periode 11</t>
  </si>
  <si>
    <t>Akk.periode 12</t>
  </si>
  <si>
    <t>1000 Politisk styring</t>
  </si>
  <si>
    <t>Drift sum</t>
  </si>
  <si>
    <t xml:space="preserve">  1080 Godtgjersle ordførar og</t>
  </si>
  <si>
    <t xml:space="preserve">  1081 Fast godtgjersle folkev</t>
  </si>
  <si>
    <t xml:space="preserve">  1082 Møtegodtgjersle</t>
  </si>
  <si>
    <t xml:space="preserve">  1091 Pensjonspremie felles k</t>
  </si>
  <si>
    <t xml:space="preserve">  1099 Arbeidsgjevaravgift</t>
  </si>
  <si>
    <t xml:space="preserve">  1116 Kommunal servering</t>
  </si>
  <si>
    <t xml:space="preserve">  1128 Anna forbruksmateriell,</t>
  </si>
  <si>
    <t xml:space="preserve">  1140 Annonsering, info</t>
  </si>
  <si>
    <t xml:space="preserve">  1270 Juridisk bistand/rettsa</t>
  </si>
  <si>
    <t xml:space="preserve">  1350 Kjøp av tenester frå in</t>
  </si>
  <si>
    <t xml:space="preserve">  1472 Tilskot til organisasjo</t>
  </si>
  <si>
    <t xml:space="preserve">  1629 Billettinntekter</t>
  </si>
  <si>
    <t xml:space="preserve">  1899 Andre overføringar frå</t>
  </si>
  <si>
    <t>1100 Momsrefusjon frå investering</t>
  </si>
  <si>
    <t>1200 Administrasjonssjefen (Rådmannen)</t>
  </si>
  <si>
    <t>1210 Økonomiavdelinga</t>
  </si>
  <si>
    <t>1220 Sentraladministrasjon</t>
  </si>
  <si>
    <t xml:space="preserve">  1010 Løn faste stillingar</t>
  </si>
  <si>
    <t xml:space="preserve">  1150 Kurs og opplæring, ekst</t>
  </si>
  <si>
    <t xml:space="preserve">  1197 Andre kontingenter og l</t>
  </si>
  <si>
    <t xml:space="preserve">  1352 Kjøp av andre tenester</t>
  </si>
  <si>
    <t>1250 Koordinerande eining</t>
  </si>
  <si>
    <t>1280 Felles grunnskule</t>
  </si>
  <si>
    <t>1290 Fellesutgifter barnehage</t>
  </si>
  <si>
    <t>1300 Reinhald</t>
  </si>
  <si>
    <t xml:space="preserve">  1090 Pensjonspremie storebra</t>
  </si>
  <si>
    <t xml:space="preserve">  1120 Reinhaldsartiklar</t>
  </si>
  <si>
    <t xml:space="preserve">  1260 Kjøp av reinhaldstenest</t>
  </si>
  <si>
    <t>1400 IT Drift</t>
  </si>
  <si>
    <t xml:space="preserve">  1196 It - lisens og leieavgi</t>
  </si>
  <si>
    <t>1500 Kultur</t>
  </si>
  <si>
    <t xml:space="preserve">  1015 Avtalefesta tillegg</t>
  </si>
  <si>
    <t xml:space="preserve">  1020 Løn sjukevikarar</t>
  </si>
  <si>
    <t xml:space="preserve">  1030 Løn ekstrahjelp/-vakt</t>
  </si>
  <si>
    <t xml:space="preserve">  1059 Anna løn og trekkplikti</t>
  </si>
  <si>
    <t xml:space="preserve">  1100 Kontormateriell</t>
  </si>
  <si>
    <t xml:space="preserve">  1109 Anna undervisningsmater</t>
  </si>
  <si>
    <t xml:space="preserve">  1124 Velferdstiltak eigne ti</t>
  </si>
  <si>
    <t xml:space="preserve">  1125 Velferdstiltak brukarar</t>
  </si>
  <si>
    <t xml:space="preserve">  1130 Telefonutgifter</t>
  </si>
  <si>
    <t xml:space="preserve">  1131 Porto og frakt</t>
  </si>
  <si>
    <t xml:space="preserve">  1152 Reiseutgifter kurs og o</t>
  </si>
  <si>
    <t xml:space="preserve">  1160 Bilgodtgjersle</t>
  </si>
  <si>
    <t xml:space="preserve">  1172 Skuleskyss</t>
  </si>
  <si>
    <t xml:space="preserve">  1173 Transportutgifter bruka</t>
  </si>
  <si>
    <t xml:space="preserve">  1186 Gruppeliv-/ulukke-/yrke</t>
  </si>
  <si>
    <t xml:space="preserve">  1187 Vakthald og alarmsystem</t>
  </si>
  <si>
    <t xml:space="preserve">  1200 Inventar og utstyr</t>
  </si>
  <si>
    <t xml:space="preserve">  1203 Materiell til utlån bib</t>
  </si>
  <si>
    <t xml:space="preserve">  1220 Leige- og leasingavtala</t>
  </si>
  <si>
    <t xml:space="preserve">  1379 Andre driftsavtalar med</t>
  </si>
  <si>
    <t xml:space="preserve">  1603 Betaling frå foreldre</t>
  </si>
  <si>
    <t xml:space="preserve">  1630 Husleigeinntekter</t>
  </si>
  <si>
    <t xml:space="preserve">  1731 Andre refusjonar frå fy</t>
  </si>
  <si>
    <t xml:space="preserve">  1779 Andre refusjonar frå pr</t>
  </si>
  <si>
    <t>1600 Landbrukskontor</t>
  </si>
  <si>
    <t>1700 Religiøse formål</t>
  </si>
  <si>
    <t>1710 Andre religiøse formål</t>
  </si>
  <si>
    <t>1800 Prosjekt</t>
  </si>
  <si>
    <t xml:space="preserve">  1093 Eigenandel avtalefesta</t>
  </si>
  <si>
    <t>1810 Seniorpolitiske tiltak</t>
  </si>
  <si>
    <t>1900 Flyktningetenesta</t>
  </si>
  <si>
    <t>2000 PPT</t>
  </si>
  <si>
    <t>2050 Fellesutgifter barnehage</t>
  </si>
  <si>
    <t xml:space="preserve">  1105 Undervisningsmateriell</t>
  </si>
  <si>
    <t xml:space="preserve">  1115 Mat- og drikkevarer</t>
  </si>
  <si>
    <t xml:space="preserve">  1151 Kurs og opplæring, inte</t>
  </si>
  <si>
    <t xml:space="preserve">  1202 It-utstyr m/dataprogram</t>
  </si>
  <si>
    <t xml:space="preserve">  1273 It - konsulenttjenester</t>
  </si>
  <si>
    <t xml:space="preserve">  1330 Kjøp av tenester frå fy</t>
  </si>
  <si>
    <t xml:space="preserve">  1373 Kjøp av spesialisttenes</t>
  </si>
  <si>
    <t xml:space="preserve">  1702 Statstilskot framandspr</t>
  </si>
  <si>
    <t>2100 Fellesutgifter grunnskule</t>
  </si>
  <si>
    <t xml:space="preserve">  1092 Pensjonspremie statens</t>
  </si>
  <si>
    <t xml:space="preserve">  1135 It - datakommunikasjon</t>
  </si>
  <si>
    <t xml:space="preserve">  1241 It -driftsavtalar datas</t>
  </si>
  <si>
    <t xml:space="preserve">  1351 Kjøp av tenester for op</t>
  </si>
  <si>
    <t xml:space="preserve">  1429 Moms generell kompensas</t>
  </si>
  <si>
    <t xml:space="preserve">  1729 Kompensasjon for merver</t>
  </si>
  <si>
    <t xml:space="preserve">  1750 Refusjon for undervisni</t>
  </si>
  <si>
    <t xml:space="preserve">  1751 Andre refusjonar frå ko</t>
  </si>
  <si>
    <t>2110 Skodje ungdomsskule</t>
  </si>
  <si>
    <t xml:space="preserve">  1012 Løn lærarar</t>
  </si>
  <si>
    <t xml:space="preserve">  1040 Løn overtid</t>
  </si>
  <si>
    <t xml:space="preserve">  1101 Papir,konvoluttar, blan</t>
  </si>
  <si>
    <t xml:space="preserve">  1102 Tidsskrift/abonnement</t>
  </si>
  <si>
    <t xml:space="preserve">  1103 It - forbruksmateriell</t>
  </si>
  <si>
    <t xml:space="preserve">  1104 Anna kontormateriell</t>
  </si>
  <si>
    <t xml:space="preserve">  1106 Arbeidsmateriell formin</t>
  </si>
  <si>
    <t xml:space="preserve">  1107 Lærebøker</t>
  </si>
  <si>
    <t xml:space="preserve">  1204 Leige av inventar og ut</t>
  </si>
  <si>
    <t xml:space="preserve">  1710 Refusjon sjukepengar</t>
  </si>
  <si>
    <t xml:space="preserve">  1711 Refusjon fødselspengar</t>
  </si>
  <si>
    <t>2120 Skodje barneskule</t>
  </si>
  <si>
    <t xml:space="preserve">  1021 Løn ferievikarar</t>
  </si>
  <si>
    <t xml:space="preserve">  1022 Løn vikarar, permisjon</t>
  </si>
  <si>
    <t xml:space="preserve">  1029 Løn vikarar, anna</t>
  </si>
  <si>
    <t xml:space="preserve">  1108 Fritt skulemateriell</t>
  </si>
  <si>
    <t xml:space="preserve">  1110 Medisinsk forbruksmater</t>
  </si>
  <si>
    <t xml:space="preserve">  1123 Utgiftsdekning eigne ti</t>
  </si>
  <si>
    <t xml:space="preserve">  1127 Kjøp av undervisningste</t>
  </si>
  <si>
    <t xml:space="preserve">  1221 Drift av leigde/leasa m</t>
  </si>
  <si>
    <t xml:space="preserve">  1252 Materialer til vedlikeh</t>
  </si>
  <si>
    <t xml:space="preserve">  1605 Brukarbetaling for komm</t>
  </si>
  <si>
    <t>2130 Brusdal skule</t>
  </si>
  <si>
    <t>2140 Stette skule</t>
  </si>
  <si>
    <t xml:space="preserve">  1122 Papir- og plastvarer</t>
  </si>
  <si>
    <t xml:space="preserve">  1166 Klesgodtgjersle</t>
  </si>
  <si>
    <t xml:space="preserve">  1201 Teknisk og elektrisk ut</t>
  </si>
  <si>
    <t xml:space="preserve">  1231 Tenestekjøp m/matr. Ved</t>
  </si>
  <si>
    <t xml:space="preserve">  1243 Andre service- og drift</t>
  </si>
  <si>
    <t>2150 Valle skule</t>
  </si>
  <si>
    <t xml:space="preserve">  1017 Løn vikarar, permisjon</t>
  </si>
  <si>
    <t>2160 Felles barnehage</t>
  </si>
  <si>
    <t>2170 Skodje kommunale barnehage</t>
  </si>
  <si>
    <t xml:space="preserve">  1240 Serviceavtalar teknisk</t>
  </si>
  <si>
    <t xml:space="preserve">  1624 Sal av mat (avgiftsfrit</t>
  </si>
  <si>
    <t>2180 Stette barnehage</t>
  </si>
  <si>
    <t>2190 Valle barnehage</t>
  </si>
  <si>
    <t>2200 Prestemarka barnehage</t>
  </si>
  <si>
    <t>2310 Plassebakken barnehage</t>
  </si>
  <si>
    <t>2400 PPT</t>
  </si>
  <si>
    <t>2700 Vaksenopplæring</t>
  </si>
  <si>
    <t>3100 Helsesenter</t>
  </si>
  <si>
    <t xml:space="preserve">  1023 Løn vikarar, fødselsper</t>
  </si>
  <si>
    <t xml:space="preserve">  1053 Løn støttekontakt</t>
  </si>
  <si>
    <t xml:space="preserve">  1114 Medisin</t>
  </si>
  <si>
    <t xml:space="preserve">  1134 Linje- og sambandsleige</t>
  </si>
  <si>
    <t xml:space="preserve">  1161 Diettgodtgjersle</t>
  </si>
  <si>
    <t xml:space="preserve">  1198 Andre avgifter og gebyr</t>
  </si>
  <si>
    <t xml:space="preserve">  1209 Medisinsk utstyr</t>
  </si>
  <si>
    <t xml:space="preserve">  1242 Vedlikehald teknisk uts</t>
  </si>
  <si>
    <t xml:space="preserve">  1272 Andre konsulenttenester</t>
  </si>
  <si>
    <t xml:space="preserve">  1294 Andre interne overførin</t>
  </si>
  <si>
    <t xml:space="preserve">  1372 Tilskot til legar med f</t>
  </si>
  <si>
    <t xml:space="preserve">  1400 Overføringar til trygde</t>
  </si>
  <si>
    <t xml:space="preserve">  1401 Overføringar til staten</t>
  </si>
  <si>
    <t xml:space="preserve">  1604 Eigenandelar</t>
  </si>
  <si>
    <t xml:space="preserve">  1620 Betaling for prøvar, va</t>
  </si>
  <si>
    <t xml:space="preserve">  1703 Refusjon turnuslege/fys</t>
  </si>
  <si>
    <t xml:space="preserve">  1707 Refusjon frå trygdeforv</t>
  </si>
  <si>
    <t xml:space="preserve">  1771 Refusjon frå legar ette</t>
  </si>
  <si>
    <t xml:space="preserve">  1799 Andre interne overførin</t>
  </si>
  <si>
    <t>3175 Nav Storfjord - Skodje</t>
  </si>
  <si>
    <t xml:space="preserve">  1190 Husleige</t>
  </si>
  <si>
    <t xml:space="preserve">  1470 Bidrag etter sosialtene</t>
  </si>
  <si>
    <t>3200 Sosial-/barnevern og flyktningeteneste</t>
  </si>
  <si>
    <t>3210 Storfjorden barnevern- Til fordeling</t>
  </si>
  <si>
    <t xml:space="preserve">  1126 Førebyggjande tiltak</t>
  </si>
  <si>
    <t xml:space="preserve">  1171 Reiseutgifter tilsette</t>
  </si>
  <si>
    <t xml:space="preserve">  1174 Andre utgifter transpor</t>
  </si>
  <si>
    <t xml:space="preserve">  1185 Ansvarsforsikring drift</t>
  </si>
  <si>
    <t xml:space="preserve">  1210 Leige- og leasingavtale</t>
  </si>
  <si>
    <t>3220 Storfjorden barnevern - Skodje kommune</t>
  </si>
  <si>
    <t xml:space="preserve">  1052 Løn/godtgjersle til fos</t>
  </si>
  <si>
    <t xml:space="preserve">  1057 Løn besøksheim</t>
  </si>
  <si>
    <t xml:space="preserve">  1169 Andre oppgåvepliktige g</t>
  </si>
  <si>
    <t xml:space="preserve">  1374 Utgifter til fosterheim</t>
  </si>
  <si>
    <t xml:space="preserve">  1476 Friplass barnehage- og</t>
  </si>
  <si>
    <t xml:space="preserve">  1709 Andre refusjonar frå st</t>
  </si>
  <si>
    <t>3230 Storfjorden barnevern - Ørskog kommune</t>
  </si>
  <si>
    <t>3240 Storfjorden barnevern - Stordal kommune</t>
  </si>
  <si>
    <t xml:space="preserve">  1300 Kjøp av tenester frå st</t>
  </si>
  <si>
    <t>3250 Storfjorden barnevern - Norddal kommune</t>
  </si>
  <si>
    <t>4100 Heimebasert omsorg HBO</t>
  </si>
  <si>
    <t xml:space="preserve">  1016 Løn vikarar, vakante st</t>
  </si>
  <si>
    <t xml:space="preserve">  1054 Omsorgsløn</t>
  </si>
  <si>
    <t xml:space="preserve">  1170 Drift og vedlikehald av</t>
  </si>
  <si>
    <t xml:space="preserve">  1600 Betaling for heimetenes</t>
  </si>
  <si>
    <t>4110 Samhandlingsreforma</t>
  </si>
  <si>
    <t>4150 Lindrende behandling pleie og omsorg</t>
  </si>
  <si>
    <t>4200 Skodje sjukeheim SOMS</t>
  </si>
  <si>
    <t xml:space="preserve">  1050 Løn lærlingar</t>
  </si>
  <si>
    <t xml:space="preserve">  1250 Materialer til vedlikeh</t>
  </si>
  <si>
    <t xml:space="preserve">  1478 Avskrivning - tap på fo</t>
  </si>
  <si>
    <t xml:space="preserve">  1601 Betaling for institusjo</t>
  </si>
  <si>
    <t xml:space="preserve">  1602 Kortidsopphald institus</t>
  </si>
  <si>
    <t xml:space="preserve">  1631 Leigeinntekt oppvarming</t>
  </si>
  <si>
    <t>4300 Prestemarka Dagsenter</t>
  </si>
  <si>
    <t xml:space="preserve">  1051 Løn verna arbeidsplass</t>
  </si>
  <si>
    <t xml:space="preserve">  1121 Arbeidsklede</t>
  </si>
  <si>
    <t xml:space="preserve">  1235 Andre utgifter vedlikeh</t>
  </si>
  <si>
    <t xml:space="preserve">  1651 Sal av varer</t>
  </si>
  <si>
    <t xml:space="preserve">  1653 Sal av tenester</t>
  </si>
  <si>
    <t xml:space="preserve">  1774 Refusjon løn og sosiale</t>
  </si>
  <si>
    <t>4310 Butilbod Funksjonshemma</t>
  </si>
  <si>
    <t>5000 Fordelte utgifter eigedomsdrift</t>
  </si>
  <si>
    <t xml:space="preserve">  1180 Strøm</t>
  </si>
  <si>
    <t xml:space="preserve">  1182 Fyringsolje parafin</t>
  </si>
  <si>
    <t xml:space="preserve">  1191 Festeavgifter m.V</t>
  </si>
  <si>
    <t xml:space="preserve">  1195 Kommunale eigedomsavgif</t>
  </si>
  <si>
    <t xml:space="preserve">  1230 Tenestekjøp m/matr. Ved</t>
  </si>
  <si>
    <t xml:space="preserve">  1237 Andre utgifter nybygg/n</t>
  </si>
  <si>
    <t xml:space="preserve">  1251 Materialer til vedlikeh</t>
  </si>
  <si>
    <t xml:space="preserve">  1370 Innsamling renovasjonso</t>
  </si>
  <si>
    <t>5100 Tiltakspakken 2009</t>
  </si>
  <si>
    <t>5600 Kommunale utleigebustadar</t>
  </si>
  <si>
    <t>6100 Kommunal teknisk drift</t>
  </si>
  <si>
    <t xml:space="preserve">  1165 Telefongodtgjersle</t>
  </si>
  <si>
    <t xml:space="preserve">  1181 Fjernvarme</t>
  </si>
  <si>
    <t xml:space="preserve">  1232 Tenestekjøp m/matr. Ved</t>
  </si>
  <si>
    <t xml:space="preserve">  1238 Snøbrøyting</t>
  </si>
  <si>
    <t xml:space="preserve">  1253 Materialer til vedlikeh</t>
  </si>
  <si>
    <t xml:space="preserve">  1622 Gebyr for utførte tenes</t>
  </si>
  <si>
    <t xml:space="preserve">  1640 Kommunale eigedomsavgif</t>
  </si>
  <si>
    <t>6500 Vatn</t>
  </si>
  <si>
    <t xml:space="preserve">  1550 Avsetningar til bundne</t>
  </si>
  <si>
    <t xml:space="preserve">  1590 Avskrivingar kostra</t>
  </si>
  <si>
    <t xml:space="preserve">  1591 Kalkulatoriske renter o</t>
  </si>
  <si>
    <t xml:space="preserve">  1643 Andre avgiftspliktige g</t>
  </si>
  <si>
    <t>6510 Avløp</t>
  </si>
  <si>
    <t xml:space="preserve">  1041 Fast overtidsgodtgjerin</t>
  </si>
  <si>
    <t>6520 Renovasjon</t>
  </si>
  <si>
    <t xml:space="preserve">  1371 Deponering renovasjonso</t>
  </si>
  <si>
    <t>6530 Slam</t>
  </si>
  <si>
    <t>7100 Aksjar og andelar (kun i investering)</t>
  </si>
  <si>
    <t>8000 Skatt på formue og inntekt</t>
  </si>
  <si>
    <t xml:space="preserve">  1870 Skatt på inntekt og for</t>
  </si>
  <si>
    <t>8400 Statlege overføringar (generelle statsti</t>
  </si>
  <si>
    <t xml:space="preserve">  1800 Rammetilskot</t>
  </si>
  <si>
    <t xml:space="preserve">  1801 Inntektsutjamningstilsk</t>
  </si>
  <si>
    <t xml:space="preserve">  1810 Vertskommunetilskot</t>
  </si>
  <si>
    <t xml:space="preserve">  1813 Investeringskompensasjo</t>
  </si>
  <si>
    <t>8900 Motkonto avskrivingar KOSTRA</t>
  </si>
  <si>
    <t xml:space="preserve">  1990 Motkonto avskrivingar k</t>
  </si>
  <si>
    <t>8910 Motkonto kalkulatoriske renter</t>
  </si>
  <si>
    <t>8940 Momsrefusjon frå investering</t>
  </si>
  <si>
    <t>8950 Fordelingskonto KOSTRA</t>
  </si>
  <si>
    <t>9000 Finansposter</t>
  </si>
  <si>
    <t xml:space="preserve">  1500 Rente på lån</t>
  </si>
  <si>
    <t xml:space="preserve">  1510 Ordinære avdrag</t>
  </si>
  <si>
    <t xml:space="preserve">  1900 Renter på bankinnskot</t>
  </si>
  <si>
    <t xml:space="preserve">  1901 Renter på fondsmidlar</t>
  </si>
  <si>
    <t xml:space="preserve">  1909 Andre aksje-/andelsutby</t>
  </si>
  <si>
    <t>9100 Finansierings-/finanskostnader</t>
  </si>
  <si>
    <t>9300 Resultat frå tidlegare år (Over-/undersk</t>
  </si>
  <si>
    <t>9400 Fond (Fondsmidlar)</t>
  </si>
  <si>
    <t xml:space="preserve">  1540 Avsetningar til disposi</t>
  </si>
  <si>
    <t>9410 Likviditetsreserve</t>
  </si>
  <si>
    <t>9500 Overføring frå drift til investering</t>
  </si>
  <si>
    <t>9900 Årets rekneskapsmessige resultat</t>
  </si>
  <si>
    <t>INVESTERINSKOMPENSASJON</t>
  </si>
  <si>
    <t xml:space="preserve">R i </t>
  </si>
  <si>
    <t>VERTSKOMMUNETILSKOT</t>
  </si>
  <si>
    <t>RENTEINNTEKTER KRAFTFONDET</t>
  </si>
  <si>
    <t>SALDO</t>
  </si>
  <si>
    <t>IB 2014</t>
  </si>
  <si>
    <t xml:space="preserve"> UB 2014/IB 2015</t>
  </si>
  <si>
    <t>UB 2015/IB 2016</t>
  </si>
  <si>
    <t>til/fra foliekonto</t>
  </si>
  <si>
    <t>Koordinerande eining</t>
  </si>
  <si>
    <t xml:space="preserve"> NETTO FRI INNTEKTER</t>
  </si>
  <si>
    <t>Økonomisjefens merknad:</t>
  </si>
  <si>
    <t>Rådmannens merknad:</t>
  </si>
  <si>
    <t>flyktningetenesta</t>
  </si>
  <si>
    <t>RAMMETILSKOT</t>
  </si>
  <si>
    <t>SKATTEINNGANG</t>
  </si>
  <si>
    <t>INNTEKTSUTJAMNING</t>
  </si>
  <si>
    <t>SKATT+UTJAMNING</t>
  </si>
  <si>
    <t>UTBYTTE FRÅ ØRSKOG ENERGI AS</t>
  </si>
  <si>
    <t>kapital</t>
  </si>
  <si>
    <t>innsk</t>
  </si>
  <si>
    <t>RESULTAT FINANSIELLE INSTRUMENT</t>
  </si>
  <si>
    <t>RENTER</t>
  </si>
  <si>
    <t>AVDRAG</t>
  </si>
  <si>
    <t>SENTRALADMINISTRASJONEN</t>
  </si>
  <si>
    <t>POLITISK STYRING</t>
  </si>
  <si>
    <t>PROSJEKT OG AVSETNADER</t>
  </si>
  <si>
    <t>REINHALD</t>
  </si>
  <si>
    <t>IT DRIFT</t>
  </si>
  <si>
    <t>SKODJE BARNESKULE OG SFO</t>
  </si>
  <si>
    <t>VALLE BARNESKULE- OG SFO</t>
  </si>
  <si>
    <t>STETTE BARNESKULE- OG SFO</t>
  </si>
  <si>
    <t>SKODJE UNGDOMSSKULE</t>
  </si>
  <si>
    <t>FELLES GRUNNSKULE</t>
  </si>
  <si>
    <t>RELIGIØSE FORMÅL</t>
  </si>
  <si>
    <t>LANDBRUK</t>
  </si>
  <si>
    <t>BARNVERNET I SKODJE</t>
  </si>
  <si>
    <t>NAV</t>
  </si>
  <si>
    <t>FLYKNINGETENESTEN</t>
  </si>
  <si>
    <t>SKODJE BARNEHAGE</t>
  </si>
  <si>
    <t>VALLE BARNEHAGE</t>
  </si>
  <si>
    <t>STETTE BARNEHAGE</t>
  </si>
  <si>
    <t>PRESTEMARKA BARNEHAGE</t>
  </si>
  <si>
    <t>FELLES BARNEHAGE</t>
  </si>
  <si>
    <t>SAMHANDLINGSREFORMA</t>
  </si>
  <si>
    <t>PRESTEMARKA BUTILBOD</t>
  </si>
  <si>
    <t>PRESTEMARKA DAGTILBOD</t>
  </si>
  <si>
    <t>HELSENTERET</t>
  </si>
  <si>
    <t>KOORDINERANDE EINING</t>
  </si>
  <si>
    <t>FORDELTE UTGIFTER EIGEDOMSDRIFT</t>
  </si>
  <si>
    <t>KOMMUNALTEKNISK DRIFT</t>
  </si>
  <si>
    <t>Kommentar: 20.03.15:</t>
  </si>
  <si>
    <t>Reduksjon av bemanning vart gjort henholdsvis i januar og februar. Resultat av dette bør vi sjå på at overforbruk går ned.</t>
  </si>
  <si>
    <t>Etter sommar-2015 blir redusjonen enno større.</t>
  </si>
  <si>
    <t>Vi får refusjon på gjesteelev med full oppdekning ila. våren 2015. Dette vil styrke resultatet vårt.</t>
  </si>
  <si>
    <t>Grunnen til overforbruk er at effekten av nye turnuser ikke slår inn før mars/april. Først da vil vi starte å se effekt av tiltak vi har satt i gang.</t>
  </si>
  <si>
    <t>Tilbake til framsida</t>
  </si>
  <si>
    <t>Skatteinngang i prosent av landsgjennomsnitt:</t>
  </si>
  <si>
    <t>mnd</t>
  </si>
  <si>
    <t>før utj</t>
  </si>
  <si>
    <t>etter utj</t>
  </si>
  <si>
    <t>mars</t>
  </si>
  <si>
    <t>april</t>
  </si>
  <si>
    <t>mai</t>
  </si>
  <si>
    <t>juni</t>
  </si>
  <si>
    <t>juli</t>
  </si>
  <si>
    <t>aug</t>
  </si>
  <si>
    <t>sept</t>
  </si>
  <si>
    <t>okt</t>
  </si>
  <si>
    <t xml:space="preserve">nov </t>
  </si>
  <si>
    <t>des</t>
  </si>
  <si>
    <t>Kommentar 07.04.15</t>
  </si>
  <si>
    <t>Overforbruk i tråd med refusjon som vil komme.</t>
  </si>
  <si>
    <t>Ekstra vikarutgifter pga. ei sjukemelding.</t>
  </si>
  <si>
    <t>Bør også se på budsjettet som er satt opp da Prestemarka ikke fikk planlagt uttelling for ressurskrevende brukere.</t>
  </si>
  <si>
    <t xml:space="preserve">Enkeltbrukarar med stor hjelpebehov krev mykje ressursar.Det er satt i gang Prosjekt kring kva for tenester vi skal gi, arbeidsmetodikk, organisering etc. </t>
  </si>
  <si>
    <t>I budsjetteringa vart det føresett at heimebasert skulle drifte avdeling 1 ved SOMS. Dette er ikkje gjort - difor vil det</t>
  </si>
  <si>
    <t>Sjå kommentar under SOMS.</t>
  </si>
  <si>
    <t>INTEGRERINGSTILSKOT</t>
  </si>
  <si>
    <t>integreringstilskot</t>
  </si>
  <si>
    <t xml:space="preserve">forvente avvik på denne posten. </t>
  </si>
  <si>
    <t xml:space="preserve">Ein forventer ikkje avvik på denne posten. Dei budsjetterta tala er innhenta frå husbanken, og </t>
  </si>
  <si>
    <t xml:space="preserve">gjeld gjennomførte kompensasjonsberettiga investeringar. </t>
  </si>
  <si>
    <t>Prosjekt/avsetnad</t>
  </si>
  <si>
    <t>KOSTRA-avskrivning</t>
  </si>
  <si>
    <t>Økonomisjefens merknad til inntektssida:</t>
  </si>
  <si>
    <t>Økonomisjefens merknad til kostnadssida:</t>
  </si>
  <si>
    <t>I forhold til tiltak som ble satt opp og avtalt med Rådmann, vil tilførsel av ny ekstern bruker medføre at vi ikke har mulighet til å gjøre de endringer med flytting av</t>
  </si>
  <si>
    <t>eksisterende brukere som vi hadde tiltak på.. Dvs ikke mulighet til å utnytte det potensialet vi hadde planlagt.</t>
  </si>
  <si>
    <t>Vil være i balanse ved årsslutt.</t>
  </si>
  <si>
    <t xml:space="preserve">Det blei ei meirutgift på 73 000 kroner i forhold til den interkommunale legevakta i fjor. Dette kom på årets budsjett. Det har og vore ei auke i lønsutgifter fordi ein </t>
  </si>
  <si>
    <t>har underbudsjettert med ei stilling då budsjettet for i år vart laga. Ein håpar å kome i balanse i løpet av året når det gjeld dette.</t>
  </si>
  <si>
    <t xml:space="preserve">Kultureininga har frå 01.01.15 fått ansvar for nytt tenesteområde; folkehelse. </t>
  </si>
  <si>
    <t>Ansvar og oppgåver tek kultursjefen som del av einingsleiarstillinga.</t>
  </si>
  <si>
    <t>Likevel blir det nokre utfordringar som gir økonomiske utgifter.</t>
  </si>
  <si>
    <t>Men med den refusjonen vi får på 120000 kr vil kulturbudsjettet truleg gå mot eit brukbart overskot.</t>
  </si>
  <si>
    <t>Storleiken vil teikne seg klarare etterkvart.</t>
  </si>
  <si>
    <t xml:space="preserve">Overforbruket skuldast jamn auke i økonomisk sosialhjelp. Fleire langtidsmottakarar og fleire brukarar med supplerande økonomisk sosialhjelp. </t>
  </si>
  <si>
    <t xml:space="preserve">I høve konstratal ligg NAV likevel lågt i høve samanliknbare kommunar, fylke, stat etc. </t>
  </si>
  <si>
    <t xml:space="preserve">Rådmannen vurderar samarbeidsmodellen som kostnadskrevjande i høve styring, manglande fagleg koordinering etc. Samarbeidsavtalen må vurderast. </t>
  </si>
  <si>
    <t>Kommentar pr 07.05.15: Med føresetnadene i merknad over, vil kultureininga styre mot eit overskot på  50.000-100.000 kr</t>
  </si>
  <si>
    <t>Kan se ut som vi har et tydelig overforbruk på avtalefesta tillegg, men samtidig har vi tilsvarende underforbruk på KLP.</t>
  </si>
  <si>
    <t>Kostnader ved ny bruker ved Prestemarka bør kanskje ses i sammenheng med hva barnevern vil spare når bruker bosettes her?</t>
  </si>
  <si>
    <t xml:space="preserve">Noko svikt i inntekt på byggesak og plansak </t>
  </si>
  <si>
    <t>Faktura for straum gatelys / vedlikehald på 200.000 skulle vere ført på 2014, men mottek februar 2015</t>
  </si>
  <si>
    <t>Eit avvik i forhold til budsjett skyldast årsavregning for straum som skulle vere ført i 2014</t>
  </si>
  <si>
    <t xml:space="preserve">På reinhald er vi på budsjett </t>
  </si>
  <si>
    <t>522.000  høgre kostnad på vintervedlikehald i forhold til 2014</t>
  </si>
  <si>
    <t>It-drift ligg så langt på budsjett, og er forventa å gjere det ved årets slutt</t>
  </si>
  <si>
    <t>Politisk styring ligg så langt på budsjett. Det vil knytte seg uvisse til kostnader ved valavvikling. Budsjettmessig er det ikkje tatt høgde for dette.</t>
  </si>
  <si>
    <t>Ein må gjere ei vurdering av dette ved budsjettrevisjonen.</t>
  </si>
  <si>
    <t xml:space="preserve">På grunn av oppseiingstider, avtale om "sluttpakker" mv for 3 tilsette i sentraladministrasjonen som blei overtallige i samband med omorganisering, vil sentraldministrasjonen overskride </t>
  </si>
  <si>
    <t>budssjettet sitt med 0,5 mill kr. Når budsjettet vart lagt, var ein ikkje kjent med kor store kostander som ville knytte seg til nedbemanninga. Dette er ein eingongskostnad, og vil ikkje vere</t>
  </si>
  <si>
    <t>relevant for framtidige budsjett.</t>
  </si>
  <si>
    <t>Sentraladm</t>
  </si>
  <si>
    <t>pol styring</t>
  </si>
  <si>
    <t>It</t>
  </si>
  <si>
    <t>Sk b skule</t>
  </si>
  <si>
    <t>Valle skuloe</t>
  </si>
  <si>
    <t>Stette skule</t>
  </si>
  <si>
    <t>u skule</t>
  </si>
  <si>
    <t>felle gr skule</t>
  </si>
  <si>
    <t>skodje b hage</t>
  </si>
  <si>
    <t>Valle b hage</t>
  </si>
  <si>
    <t>Stette b hage</t>
  </si>
  <si>
    <t>Prestemarka b hage</t>
  </si>
  <si>
    <t>Felles b hage</t>
  </si>
  <si>
    <t>Ford utg eiged</t>
  </si>
  <si>
    <t>Komm t dr</t>
  </si>
  <si>
    <t>soms</t>
  </si>
  <si>
    <t>hbo</t>
  </si>
  <si>
    <t>samh ref</t>
  </si>
  <si>
    <t>PM dt</t>
  </si>
  <si>
    <t>PM bt</t>
  </si>
  <si>
    <t>helsesent</t>
  </si>
  <si>
    <t>koord enhet</t>
  </si>
  <si>
    <t>rel</t>
  </si>
  <si>
    <t>lanbruk</t>
  </si>
  <si>
    <t>Bvern</t>
  </si>
  <si>
    <t>nav</t>
  </si>
  <si>
    <t>flyktning</t>
  </si>
  <si>
    <t>Kommentar 13.05.15</t>
  </si>
  <si>
    <t>Fortsatt overforbruk, men refusjon kjem.</t>
  </si>
  <si>
    <t>Ny sjukemelding til ferien, uforutsette vikarutgifter i høve denne. Refusjon vil kome.</t>
  </si>
  <si>
    <t>Mindre bemanning etter sommarferien.</t>
  </si>
  <si>
    <t>Kommentar pr 05.06.15: Periodiseringsfeil gjer at rekneskapen viser meirforbruk på 22000 kr. Skal fakturere skiltreklame (110000 kr) og Ref folkehelsekoordinator (125000 kr) i juni!</t>
  </si>
  <si>
    <t>Kommentar 08.06.15</t>
  </si>
  <si>
    <t>Fortsatt overforbruk.</t>
  </si>
  <si>
    <t>Uforutsette utgifter knytta opp mot lengre sjukemelding. Kjem refusjonar.</t>
  </si>
  <si>
    <t>Prosentvis lågare overforbruk enn for jan.-mai.</t>
  </si>
  <si>
    <t>Vil vere vanskeleg å drive innanfor lovverket etter ferien for elevar knytt opp mot spes.ped/ utfordrande elevgrupper, mtp. ressursar som er disponible.</t>
  </si>
  <si>
    <t>Vi ser at helligdager i påske gir avtalefesta tillegg et overforbruk i mai, men dette vil utjavnes i løpet av året.</t>
  </si>
  <si>
    <t xml:space="preserve">Utgifter til administrasjon ligg på budsjett og er venta å forbli innanfor budsjetttet. </t>
  </si>
  <si>
    <t>avvik april</t>
  </si>
  <si>
    <t>avvik mai</t>
  </si>
  <si>
    <t>Sum avvik</t>
  </si>
  <si>
    <t>Avvik mars</t>
  </si>
  <si>
    <t>estimat mai</t>
  </si>
  <si>
    <t>ESTIMAT UT ÅRET</t>
  </si>
  <si>
    <t>med andre i same kommunegruppe. Med den omsorgsstrukturen vi har ( manglande trinn i omsorgsprappa- døgnbemanna omsorgsbustadar)</t>
  </si>
  <si>
    <t>har rådmannen avdekka at det mest truleg er uforsvarleg å gjennomføre den nedbemanninga som må til for å nå budsjettbalanse.</t>
  </si>
  <si>
    <t xml:space="preserve">Begge desse områda bør vurderast styrka i 2016. Rådmannen vil leggje fram konsekvensar av den nedbemanninga som må til ved SOMS </t>
  </si>
  <si>
    <t xml:space="preserve">og HBO dersom ein skal nå budsjettbalanse i 2015. Konsekvensane vert drøfta med formannskapet som styringsgruppe for </t>
  </si>
  <si>
    <t xml:space="preserve">NAV og SOMS/HBO er dei to einingane som går mot eit overforbruk i. Når vi samanliknar med andre kommunar i kommunegruppe 1   </t>
  </si>
  <si>
    <t>ligg vi  unormalt lågt i utgifter knytt til økonomisk sosialhjelp. Innanfor institusjon og heimebasert omsorg ligg vi og lågt i samanlikning</t>
  </si>
  <si>
    <t>omstillingsprosessen 2014/ 2017</t>
  </si>
  <si>
    <t>For nærmare kommentarar og analyse sjå her:</t>
  </si>
  <si>
    <t>Prognose og analyse einingane</t>
  </si>
  <si>
    <t>Effekt på dispisjonsfondet:</t>
  </si>
  <si>
    <t>FSB disposisjonsfond:</t>
  </si>
  <si>
    <t>resultatdisponering 2014</t>
  </si>
  <si>
    <t>UB disp fond 2015</t>
  </si>
  <si>
    <t>HOVEDBILDE - CORAP JUNI OG JULI 2015 FOR SKODJE KOMMUNE - DRIFT</t>
  </si>
  <si>
    <t xml:space="preserve">Kommentar pr 10.08.15: Rekneskapen viser eit pluss på 214.000 kr. 106.000 kr av dette er overførte fondsmidlar (kulturminneplan og kulturell skulesekk). Slik det ser ut no, vil kultureininga </t>
  </si>
  <si>
    <t>styre mot eit overskot på 50.000-100.000 kr.</t>
  </si>
  <si>
    <t>1)</t>
  </si>
  <si>
    <t>2)</t>
  </si>
  <si>
    <t>3)</t>
  </si>
  <si>
    <t>Rådmannen har gitt oss høve til å auke stillingsvolumet med ei lærarstilling frå 1.august.</t>
  </si>
  <si>
    <t>Vi har hyrt inn ein arabisk talande assistent for å hjelpe ein 1.klassing med flyktningebakgrunn. Dette må etter kvart belastast andre kontoar.</t>
  </si>
  <si>
    <t xml:space="preserve">Vi har leigd inn ekstra assistenthjelp for å kome alle enkeltvedtak og det store elevtalet i 1. og 2. klasse i møte. Dette på bakgrunn av avtale om at </t>
  </si>
  <si>
    <t>KHj</t>
  </si>
  <si>
    <t>Kommentar 15.08.15</t>
  </si>
  <si>
    <t>Framleis overforbruk, men ikkje aukande.</t>
  </si>
  <si>
    <t>Er usikker på korleis driftsnivået for hausthalvåret vil vise att i neste budsjettrapport. Elevar med særlege behov stressar budsjettet.</t>
  </si>
  <si>
    <t>Kommentar til resultatet</t>
  </si>
  <si>
    <t>Skuleskyss står for nesten halvparten av dette, medan kurs og opplæring eksternt er den andre store posten.</t>
  </si>
  <si>
    <t>Forventer at det postitiv avviket vil vere noko større ved årslutt</t>
  </si>
  <si>
    <t xml:space="preserve">Talet på barn i barnehage i Ålesund går ned, sjølv om det enno er noko usikkert kor mange nye barn som har fått slik plass. Reduserte utgifter til barnehager i Ålesund er ein viktig faktor for </t>
  </si>
  <si>
    <t>positivt avvik.</t>
  </si>
  <si>
    <t xml:space="preserve">Prestemarka har hatt en sak om avlastning til behandling hos Fylkesmannen. Prestemarka fikk ikke medhold i denne saken og dette vil ha store økonomiske </t>
  </si>
  <si>
    <t>konsekvenser for oss i fra juli og ut 2015. Vi ser for oss at dette vil gi merkostnader på ca. 80% stilling, noe vi ikke har muligheter for å ta høyde for i budsjett.</t>
  </si>
  <si>
    <t>Utgifter til forebyggand tiltak vert haldenede på budsjettnivå</t>
  </si>
  <si>
    <t>Juni og juli vert rapportert samla, og ved at kommentarar gitt gjeld for juli (siste observasjon).</t>
  </si>
  <si>
    <t>i einingane (nokon bruker mindre enn budsjett, nokon på budsjett, og andre meir einn budsjett, men som netto gir ei overskriding)</t>
  </si>
  <si>
    <t>For nærmare om dette og prognose ut året sjå under merknader til kostnadssida.</t>
  </si>
  <si>
    <t>Budsjettendringar vedteke i budsjettrevisjon nr I/2015 er innarbeida i budsjettet og CORAP frå og med juli.</t>
  </si>
  <si>
    <t>naudsynt å sjå ansvara SOMS og HBO opp mot kvarandre.</t>
  </si>
  <si>
    <t>Her vil ein også sjå på turnus og korleis ein skal tilpasse drifta i høve målet i økonomiplanen. Prosjektet gjeld både SOMS og HBO.</t>
  </si>
  <si>
    <t>Merk at ein elles det er knytt stor usikkerheit kring kor mykje ein får refundert i høve ressurskrevjande brukarar. Vidare er det eit klart underfobruk i høve pensjon</t>
  </si>
  <si>
    <t xml:space="preserve">og arbeidsgjevaravgift. Vert det endringar i kommunens betaling der vil dette også påverke i stor grad sluttresultatet. </t>
  </si>
  <si>
    <t xml:space="preserve">Det er svært vanskeleg å gje ei god prognose då dette er første året ein har flyktningteneste i kommunen. </t>
  </si>
  <si>
    <t xml:space="preserve">Både inntektene og utgiftene regulerast i stor grad av: </t>
  </si>
  <si>
    <t>Har flykningane familie (familiegjenforening)</t>
  </si>
  <si>
    <t>Sivilstatus</t>
  </si>
  <si>
    <t>Kjem det barn eller vaksne</t>
  </si>
  <si>
    <t>sept. (skatteinngangen kjem annen kvar månad, jan, mars, mai, juli, sept, nov)</t>
  </si>
  <si>
    <t>Tilskotet gjeld integrering av flyktningar i kommunen. Budsjett frå juli etter budsjettrevisjon nr. 1.</t>
  </si>
  <si>
    <t xml:space="preserve">sju månader. </t>
  </si>
  <si>
    <t>Per juli har kommunen ei meirinntekt på 4 mill.</t>
  </si>
  <si>
    <t>I høve til netto driftsresultat skulle ein etter budsjett hatt eit netto oveskot i juli på 14,9 million kroner. Realisert (rekneskap) syner</t>
  </si>
  <si>
    <t xml:space="preserve">Inntektssida (netto frie inntekter) er stort sett på budsjett foruten meir skatteinngang enn forventa. Kostnadssida viser eit netto meirforbruk </t>
  </si>
  <si>
    <t xml:space="preserve">Dette skuldast: Meirskatteinngang på 3,6 mill kr. </t>
  </si>
  <si>
    <t>Koordinerande eining medført ei betre styring av pasientstrømmen frå sjukehuset, til institusjon, og tilbake til heimen.  Bøter knytt til utskrivingsklare pasientar er med dette svært låge. I tillegg har omstilingsprosessen medført meir presis rapportering knytt til pasientar som som på grunn av særskilt høgt omsorgsbehov utløyser refusjonar. Dette, saman med omstillingar i drifta med heilårsverknad i 2016 peikar mot at vi finn kan leggje drifta på eit realistisk utgiftsnivå som vi har økonomisk evne til å handtere.</t>
  </si>
  <si>
    <t xml:space="preserve">Prognosa er budsjettbalanse ved utgangen av året. </t>
  </si>
  <si>
    <t xml:space="preserve">eit netto overskot på 16,9 million kroner. Det vil seie at ein per juli ligg 2,0 millon over budsjett. </t>
  </si>
  <si>
    <t>Samla sett har kommunen eit meirforbruk på 2,0 million kroner etter</t>
  </si>
  <si>
    <t xml:space="preserve">Per mai vart det estimert med eit meirforbruk på einingane på 7, 5 mill kroner. Sjå tabellen til venstre. Pr juli er det ikkje grunn til å </t>
  </si>
  <si>
    <t>endre dette estimatet.</t>
  </si>
  <si>
    <t>disp fondet sjå slik ut:</t>
  </si>
  <si>
    <t xml:space="preserve">Utan å ta omsyn til eigedommsskatt og eventuell meirskatteinngang (i form av utjamning) vil netto driftsresultat og effekten på </t>
  </si>
  <si>
    <t>Eigedomsskatt er som kjent beslutta innført, og siste berekningar gir ein skatteinngang i storleiken 7 til 8 million kroner. Teke omsyn</t>
  </si>
  <si>
    <t>til dette vil netto driftsresultat for 2015 hamne på om lag 3,5 millon kroner (1,5 % netto dr res i % av brto dr inntekter). Hvis meir-</t>
  </si>
  <si>
    <t xml:space="preserve">skatteinngangen (på inntekt og formue) held seg ut året, vil det å så fall gi ytterligare resultatforbetring. Det er samstundes å </t>
  </si>
  <si>
    <t>understreke at denne meirskattinngangen (anten det er eigedomsskatt eller skatt på inntekt og formue) ikkje berører einingane sine</t>
  </si>
  <si>
    <t>driftsbudsjett. Den er uendra. Hvis alt dette "hvis" held seg oppe, kan ein då forvente at disp fondet ved utgangen av året vil kunne</t>
  </si>
  <si>
    <t>overstige 25. mill kroner.</t>
  </si>
  <si>
    <t>Netto dr res i % av brto dr inntekter</t>
  </si>
  <si>
    <t>Saldo disp fond</t>
  </si>
  <si>
    <t>Grafane til høgre syner utviklinga frå og med 2011 (som var resultatmessig eit "bunnår" for kommunen, etter at støvet etter finanskrisa</t>
  </si>
  <si>
    <t>hadde lagt seg), og estimert ut 2015. Grafane syner at vi er på god veg til å nå det resultatmålet som vart sett å skulle nå innan 2017.</t>
  </si>
  <si>
    <t>brei politisk og administrativ forståing av den økonomiske situasjonen. Herunder ei brei vilje til faktisk å gjere noko med det. Metodikken</t>
  </si>
  <si>
    <t>har synt at sjølv med eit "einsidig" fokus på krav til økonomisk resultatoppnåing, så har det gitt endring og utvikling på mange områder</t>
  </si>
  <si>
    <t xml:space="preserve">i kommunen. Det som før var "umogleg" har etter kvart blitt "mogleg". </t>
  </si>
  <si>
    <t>Samt syner at fondet etter kvart begynne å auke igjen, som planlagt. Årsaken til at ting snur er fleire, men den viktigaste er: Ei bevisstheit om</t>
  </si>
  <si>
    <t>Netto driftsresultat i prosent av brutto driftsinntekter</t>
  </si>
  <si>
    <t>Skodje</t>
  </si>
  <si>
    <t>Einingsleiar kultur- og folkehelse: 1 årsverk. Lærarar i kulturskulen: 1 årsverk. Tilsette på biblioteket: 0,8 årsverk.</t>
  </si>
  <si>
    <t xml:space="preserve">Kommentar pr 08.09.15: Rekneskapen viser eit pluss på kr 250.000,-, sjå merknad i august. Biblioteket er redusert med 20 % stilling frå 01.08. så vi er no nede på 2,8 årsverk i heile kultureininga: </t>
  </si>
  <si>
    <t>4)</t>
  </si>
  <si>
    <t>Store innkjøp av lærebøker og andre læremidlar er belasta i august. Dei store innkjøpa er no unnagjort.</t>
  </si>
  <si>
    <t>5)</t>
  </si>
  <si>
    <r>
      <rPr>
        <b/>
        <sz val="9"/>
        <color theme="1"/>
        <rFont val="Calibri"/>
        <family val="2"/>
        <scheme val="minor"/>
      </rPr>
      <t>Konklusjon:</t>
    </r>
    <r>
      <rPr>
        <sz val="9"/>
        <color theme="1"/>
        <rFont val="Calibri"/>
        <family val="2"/>
        <scheme val="minor"/>
      </rPr>
      <t xml:space="preserve"> Skodje barneskule vil truleg ende opp med eit meirforbruk i 2015. Men vi må etter omorganiseringa sjå heile skulen under eitt, og då blir resultatet truleg betre.</t>
    </r>
  </si>
  <si>
    <t>Ansvar 2120 - Skodje barneskule har eit meirforbruk på kr. 198.000 per 31. august. Det kjem av fleire forhold.</t>
  </si>
  <si>
    <t>ungdomsskulen skulle gå tilsvarande ned i stillingsvolum.</t>
  </si>
  <si>
    <t>Lønsutgifter for einingsleiar låg på eininga i august. Frå september blir dette ført på ungdomsskulen.</t>
  </si>
  <si>
    <t>Ansvar 2140 Stette skule har eit lite, men aukande meirforbruk.</t>
  </si>
  <si>
    <t>Skulen går med eit lite mindreforbruk, medan SFO har eit meirforbruk. Noko av ubalansen i sfo skuldast mindre foreldreinnbetaling enn venta.</t>
  </si>
  <si>
    <t>Kommentar 10.09.15</t>
  </si>
  <si>
    <t>Det er framleis eit meirforbruk på Valle skule, men det er betydeleg mindre enn per 31. juli.</t>
  </si>
  <si>
    <t>Forventa refusjonar frå andre kommunar vil kunne skape balanse.</t>
  </si>
  <si>
    <t>Kommentar per 31. august</t>
  </si>
  <si>
    <t>Skodje ungdomsskule styrer mot eit mindreforbruk, men dette er lågare enn ved førre månadsskifte.</t>
  </si>
  <si>
    <t>Einingsleiar er usikker på korleis stillingsvolumet frå 1. august vil påverke rekneskapen. Det har vore planlagt eit mindreforbruk.</t>
  </si>
  <si>
    <t>Svært høge sjukelønsrefusjonar er ein del av dette biletet.</t>
  </si>
  <si>
    <t>Felles Grunnskule har eit stort meirforbruk.</t>
  </si>
  <si>
    <t>Ein må vere budd på at felles grunnskule kjem ut med eit betydeleg meirforbruk ved årsslutt, og dette kjem av ei bevisst</t>
  </si>
  <si>
    <t>underbudjettering. Vi bør unngå å gjere det samme i høve budjett 2016.</t>
  </si>
  <si>
    <t xml:space="preserve">Eigedomsskatt belasta på anvar 6100 , oppretta teneste 8000 - ( eget prosjekt ) </t>
  </si>
  <si>
    <t xml:space="preserve">Forbruket på straum er høgre enn fjoråret pr. 01. september  2015.  </t>
  </si>
  <si>
    <t>Skodje kommune har utgifter til barn i fosterheimar, institusjonar og behandling i fylkesnemnd og tingrett utover det budsjetterte.</t>
  </si>
  <si>
    <t>Desse utgiftene vil fortsette på det nivået vi har i dag. Mogleg med ei ytterlegare auke.</t>
  </si>
  <si>
    <t xml:space="preserve">vå med streng økonomikontroll og strengt fagleg skjønn. </t>
  </si>
  <si>
    <t>Terskelen for å få forebyggande tiltak</t>
  </si>
  <si>
    <t xml:space="preserve">de eksterne tiltak er for høg. </t>
  </si>
  <si>
    <t xml:space="preserve">             Det erlav bemanning sett i foroldtil kommunar det er naturleg å samanlikne seg med jfr kostra.</t>
  </si>
  <si>
    <t>Forventer positivt avvik ved årsslutt. Driftsendring i august gjer no utslag, men ein ser ikkje fullt utslag før i september.</t>
  </si>
  <si>
    <t>Forventer positivt avvik ved årsslutt. Størrelse vanskeleg å anslå enda, men truleg noko mindre avvik i løpet av hausten</t>
  </si>
  <si>
    <t>Kan sjå ut som at det kan bli eit negativt avvik ved årsslutt. Effekt av driftsendring i august vil vise i september</t>
  </si>
  <si>
    <t xml:space="preserve">Ser ut til å gå mot negativt avvik ved årsslutt. Grunna driftsauke med 2 årsverk frå august, og ytterlegare eitt årsverk frå september. </t>
  </si>
  <si>
    <t xml:space="preserve">Avvik i barnehagane må sjåast i samanheng med ansvar 2050 Fellesutgifter barnehage, der utgifter til barnehageplassar i Ålesund er avgjernade for positivt avvik. </t>
  </si>
  <si>
    <t>Alle barnehagane sett under eitt vil balansere ved årsslutt. Offensiv inntkaspraskis med tilbod om plassar så snart som råd etter søknad.</t>
  </si>
  <si>
    <t>Pr august ligg sum skatt og utjamning 4,7 million over budsjett. Neste månad med stor skatteinngang er i</t>
  </si>
  <si>
    <t xml:space="preserve">Etter åtte månader ligg verstkommunetilskotet heilt på budsjett. Så langt ingen grunn til å </t>
  </si>
  <si>
    <t xml:space="preserve">Etter åtte månader ligg ein på budsjett vedr investeringskompensasjon. </t>
  </si>
  <si>
    <t>Etter åtte månader ligg ein på budsjett.</t>
  </si>
  <si>
    <t>KOSTRA avskrivning</t>
  </si>
  <si>
    <t>Netto driftsresultat</t>
  </si>
  <si>
    <t>Regnskapsmessig mindreforbruk</t>
  </si>
  <si>
    <t>Budsjettert netto driftsresultat</t>
  </si>
  <si>
    <t>Estimert merforbruk eingane</t>
  </si>
  <si>
    <t>E skatt</t>
  </si>
  <si>
    <t>Esimert netto driftsresultat u e skatt</t>
  </si>
  <si>
    <t>Estimert netto dr res m e skatt</t>
  </si>
  <si>
    <t>Estimert regnskapsmessig mindreforbruk m e skatt</t>
  </si>
  <si>
    <t xml:space="preserve">Regnskapsmessig mindreforbruk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</si>
</sst>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_ * #,##0_ ;_ * \-#,##0_ ;_ * &quot;-&quot;??_ ;_ @_ "/>
    <numFmt numFmtId="165" formatCode="0.0\ %"/>
    <numFmt numFmtId="166" formatCode="0_ ;\-0\ "/>
    <numFmt numFmtId="167" formatCode="0.0"/>
    <numFmt numFmtId="168" formatCode="_ * #,##0_ ;_ * \-#,##0_ ;_ * &quot;-&quot;?_ ;_ @_ "/>
    <numFmt numFmtId="169" formatCode="_(* #,##0_);_(* \(#,##0\);_(* &quot;-&quot;??_);_(@_)"/>
    <numFmt numFmtId="170" formatCode="#,##0_ ;\-#,##0\ "/>
  </numFmts>
  <fonts count="27" x14ac:knownFonts="1">
    <font>
      <sz val="11"/>
      <color theme="1"/>
      <name val="Calibri"/>
      <family val="2"/>
      <scheme val="minor"/>
    </font>
    <font>
      <sz val="11"/>
      <color theme="1"/>
      <name val="Calibri"/>
      <family val="2"/>
      <scheme val="minor"/>
    </font>
    <font>
      <sz val="9"/>
      <color theme="1"/>
      <name val="Calibri"/>
      <family val="2"/>
      <scheme val="minor"/>
    </font>
    <font>
      <u/>
      <sz val="11"/>
      <color theme="10"/>
      <name val="Calibri"/>
      <family val="2"/>
      <scheme val="minor"/>
    </font>
    <font>
      <b/>
      <sz val="9"/>
      <color theme="1"/>
      <name val="Calibri"/>
      <family val="2"/>
      <scheme val="minor"/>
    </font>
    <font>
      <u/>
      <sz val="9"/>
      <color theme="10"/>
      <name val="Calibri"/>
      <family val="2"/>
      <scheme val="minor"/>
    </font>
    <font>
      <b/>
      <sz val="8"/>
      <color theme="1"/>
      <name val="Calibri"/>
      <family val="2"/>
      <scheme val="minor"/>
    </font>
    <font>
      <sz val="8"/>
      <color theme="1"/>
      <name val="Calibri"/>
      <family val="2"/>
      <scheme val="minor"/>
    </font>
    <font>
      <u/>
      <sz val="8"/>
      <color theme="10"/>
      <name val="Calibri"/>
      <family val="2"/>
      <scheme val="minor"/>
    </font>
    <font>
      <b/>
      <sz val="9"/>
      <color theme="1"/>
      <name val="Calibri"/>
      <family val="2"/>
    </font>
    <font>
      <sz val="9"/>
      <color theme="1"/>
      <name val="Calibri"/>
      <family val="2"/>
    </font>
    <font>
      <sz val="8"/>
      <name val="Arial"/>
      <family val="2"/>
    </font>
    <font>
      <sz val="11"/>
      <color rgb="FF000000"/>
      <name val="Calibri"/>
      <family val="2"/>
    </font>
    <font>
      <sz val="8"/>
      <color rgb="FF000000"/>
      <name val="Calibri"/>
      <family val="2"/>
    </font>
    <font>
      <b/>
      <sz val="8"/>
      <color rgb="FF000000"/>
      <name val="Calibri"/>
      <family val="2"/>
    </font>
    <font>
      <b/>
      <u/>
      <sz val="9"/>
      <color theme="1"/>
      <name val="Calibri"/>
      <family val="2"/>
      <scheme val="minor"/>
    </font>
    <font>
      <sz val="9"/>
      <name val="Arial"/>
      <family val="2"/>
    </font>
    <font>
      <sz val="9"/>
      <name val="Calibri"/>
      <family val="2"/>
      <scheme val="minor"/>
    </font>
    <font>
      <b/>
      <sz val="9"/>
      <name val="Calibri"/>
      <family val="2"/>
      <scheme val="minor"/>
    </font>
    <font>
      <b/>
      <sz val="12"/>
      <color theme="1"/>
      <name val="Calibri"/>
      <family val="2"/>
      <scheme val="minor"/>
    </font>
    <font>
      <b/>
      <sz val="10"/>
      <color theme="1"/>
      <name val="Calibri"/>
      <family val="2"/>
      <scheme val="minor"/>
    </font>
    <font>
      <sz val="11"/>
      <color rgb="FF1F497D"/>
      <name val="Calibri"/>
      <family val="2"/>
      <scheme val="minor"/>
    </font>
    <font>
      <sz val="12"/>
      <color theme="1"/>
      <name val="Calibri"/>
      <family val="2"/>
      <scheme val="minor"/>
    </font>
    <font>
      <sz val="9"/>
      <color rgb="FFFF0000"/>
      <name val="Calibri"/>
      <family val="2"/>
      <scheme val="minor"/>
    </font>
    <font>
      <b/>
      <sz val="9"/>
      <color rgb="FF000000"/>
      <name val="Calibri"/>
      <family val="2"/>
    </font>
    <font>
      <sz val="9"/>
      <color rgb="FF000000"/>
      <name val="Calibri"/>
      <family val="2"/>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4.9989318521683403E-2"/>
        <bgColor indexed="64"/>
      </patternFill>
    </fill>
  </fills>
  <borders count="44">
    <border>
      <left/>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2" fillId="0" borderId="0" applyNumberFormat="0" applyBorder="0" applyAlignment="0"/>
  </cellStyleXfs>
  <cellXfs count="488">
    <xf numFmtId="0" fontId="0" fillId="0" borderId="0" xfId="0"/>
    <xf numFmtId="0" fontId="2" fillId="0" borderId="0" xfId="0" applyFont="1"/>
    <xf numFmtId="0" fontId="2" fillId="2" borderId="0" xfId="0" applyFont="1" applyFill="1"/>
    <xf numFmtId="0" fontId="4" fillId="2" borderId="10" xfId="0" applyFont="1" applyFill="1" applyBorder="1" applyAlignment="1">
      <alignment horizontal="center"/>
    </xf>
    <xf numFmtId="0" fontId="2" fillId="2" borderId="0" xfId="0" applyFont="1" applyFill="1" applyBorder="1"/>
    <xf numFmtId="0" fontId="2" fillId="2" borderId="6" xfId="0" applyFont="1" applyFill="1" applyBorder="1"/>
    <xf numFmtId="0" fontId="4" fillId="2" borderId="0" xfId="0" applyFont="1" applyFill="1"/>
    <xf numFmtId="0" fontId="7" fillId="2" borderId="0" xfId="0" applyFont="1" applyFill="1"/>
    <xf numFmtId="0" fontId="7" fillId="0" borderId="0" xfId="0" applyFont="1"/>
    <xf numFmtId="0" fontId="6" fillId="2" borderId="0" xfId="0" applyFont="1" applyFill="1"/>
    <xf numFmtId="0" fontId="7" fillId="2" borderId="6" xfId="0" applyFont="1" applyFill="1" applyBorder="1"/>
    <xf numFmtId="0" fontId="8" fillId="2" borderId="0" xfId="2" applyFont="1" applyFill="1"/>
    <xf numFmtId="0" fontId="6" fillId="2" borderId="13" xfId="0" applyFont="1" applyFill="1" applyBorder="1" applyAlignment="1">
      <alignment horizontal="center"/>
    </xf>
    <xf numFmtId="0" fontId="6" fillId="2" borderId="7" xfId="0" applyFont="1" applyFill="1" applyBorder="1" applyAlignment="1">
      <alignment horizontal="center"/>
    </xf>
    <xf numFmtId="0" fontId="6" fillId="2" borderId="14" xfId="0" applyFont="1" applyFill="1" applyBorder="1" applyAlignment="1">
      <alignment horizontal="center"/>
    </xf>
    <xf numFmtId="0" fontId="6" fillId="2" borderId="6" xfId="0" applyFont="1" applyFill="1" applyBorder="1" applyAlignment="1">
      <alignment horizontal="center"/>
    </xf>
    <xf numFmtId="0" fontId="6" fillId="2" borderId="15" xfId="0" applyFont="1" applyFill="1" applyBorder="1" applyAlignment="1">
      <alignment horizontal="center"/>
    </xf>
    <xf numFmtId="164" fontId="7" fillId="2" borderId="6" xfId="1" applyNumberFormat="1" applyFont="1" applyFill="1" applyBorder="1"/>
    <xf numFmtId="9" fontId="7" fillId="2" borderId="6" xfId="3" applyFont="1" applyFill="1" applyBorder="1"/>
    <xf numFmtId="164" fontId="7" fillId="2" borderId="6" xfId="0" applyNumberFormat="1" applyFont="1" applyFill="1" applyBorder="1"/>
    <xf numFmtId="0" fontId="5" fillId="2" borderId="0" xfId="2" applyFont="1" applyFill="1"/>
    <xf numFmtId="0" fontId="4" fillId="2" borderId="13" xfId="0" applyFont="1" applyFill="1" applyBorder="1" applyAlignment="1">
      <alignment horizontal="center"/>
    </xf>
    <xf numFmtId="0" fontId="4" fillId="2" borderId="7" xfId="0" applyFont="1" applyFill="1" applyBorder="1" applyAlignment="1">
      <alignment horizontal="center"/>
    </xf>
    <xf numFmtId="0" fontId="4" fillId="2" borderId="14" xfId="0" applyFont="1" applyFill="1" applyBorder="1" applyAlignment="1">
      <alignment horizontal="center"/>
    </xf>
    <xf numFmtId="0" fontId="4" fillId="2" borderId="6" xfId="0" applyFont="1" applyFill="1" applyBorder="1" applyAlignment="1">
      <alignment horizontal="center"/>
    </xf>
    <xf numFmtId="0" fontId="4" fillId="2" borderId="3" xfId="0" applyFont="1" applyFill="1" applyBorder="1" applyAlignment="1">
      <alignment horizontal="center"/>
    </xf>
    <xf numFmtId="0" fontId="4" fillId="2" borderId="15" xfId="0" applyFont="1" applyFill="1" applyBorder="1" applyAlignment="1">
      <alignment horizontal="center"/>
    </xf>
    <xf numFmtId="164" fontId="2" fillId="2" borderId="6" xfId="1" applyNumberFormat="1" applyFont="1" applyFill="1" applyBorder="1"/>
    <xf numFmtId="9" fontId="2" fillId="2" borderId="6" xfId="3" applyFont="1" applyFill="1" applyBorder="1"/>
    <xf numFmtId="164" fontId="4" fillId="2" borderId="6" xfId="1" applyNumberFormat="1" applyFont="1" applyFill="1" applyBorder="1"/>
    <xf numFmtId="0" fontId="4" fillId="2" borderId="6" xfId="0" applyFont="1" applyFill="1" applyBorder="1"/>
    <xf numFmtId="0" fontId="4" fillId="2" borderId="15" xfId="0" applyFont="1" applyFill="1" applyBorder="1"/>
    <xf numFmtId="164" fontId="4" fillId="2" borderId="6" xfId="0" applyNumberFormat="1" applyFont="1" applyFill="1" applyBorder="1"/>
    <xf numFmtId="0" fontId="6" fillId="2" borderId="6" xfId="0" applyFont="1" applyFill="1" applyBorder="1"/>
    <xf numFmtId="164" fontId="6" fillId="2" borderId="6" xfId="0" applyNumberFormat="1" applyFont="1" applyFill="1" applyBorder="1"/>
    <xf numFmtId="0" fontId="4" fillId="2" borderId="6" xfId="0" applyFont="1" applyFill="1" applyBorder="1" applyAlignment="1"/>
    <xf numFmtId="0" fontId="9" fillId="2" borderId="6" xfId="0" applyFont="1" applyFill="1" applyBorder="1" applyAlignment="1">
      <alignment horizontal="center"/>
    </xf>
    <xf numFmtId="164" fontId="4" fillId="2" borderId="6" xfId="1" applyNumberFormat="1" applyFont="1" applyFill="1" applyBorder="1" applyAlignment="1">
      <alignment horizontal="center"/>
    </xf>
    <xf numFmtId="0" fontId="10" fillId="2" borderId="6" xfId="0" applyFont="1" applyFill="1" applyBorder="1" applyAlignment="1">
      <alignment horizontal="center"/>
    </xf>
    <xf numFmtId="164" fontId="2" fillId="2" borderId="6" xfId="0" applyNumberFormat="1" applyFont="1" applyFill="1" applyBorder="1"/>
    <xf numFmtId="165" fontId="4" fillId="2" borderId="6" xfId="3" applyNumberFormat="1" applyFont="1" applyFill="1" applyBorder="1"/>
    <xf numFmtId="9" fontId="2" fillId="2" borderId="15" xfId="3" applyFont="1" applyFill="1" applyBorder="1"/>
    <xf numFmtId="0" fontId="9" fillId="2" borderId="3" xfId="0" applyFont="1" applyFill="1" applyBorder="1" applyAlignment="1">
      <alignment horizontal="center"/>
    </xf>
    <xf numFmtId="0" fontId="4" fillId="2" borderId="11" xfId="0" applyFont="1" applyFill="1" applyBorder="1" applyAlignment="1">
      <alignment horizontal="center"/>
    </xf>
    <xf numFmtId="0" fontId="4" fillId="2" borderId="9" xfId="0" applyFont="1" applyFill="1" applyBorder="1" applyAlignment="1">
      <alignment horizontal="center"/>
    </xf>
    <xf numFmtId="165" fontId="2" fillId="2" borderId="6" xfId="3" applyNumberFormat="1" applyFont="1" applyFill="1" applyBorder="1"/>
    <xf numFmtId="164" fontId="2" fillId="2" borderId="0" xfId="0" applyNumberFormat="1" applyFont="1" applyFill="1"/>
    <xf numFmtId="0" fontId="4" fillId="2" borderId="4" xfId="0" applyFont="1" applyFill="1" applyBorder="1"/>
    <xf numFmtId="164" fontId="4" fillId="2" borderId="4" xfId="1" applyNumberFormat="1" applyFont="1" applyFill="1" applyBorder="1"/>
    <xf numFmtId="0" fontId="2" fillId="2" borderId="0" xfId="0" applyFont="1" applyFill="1" applyAlignment="1">
      <alignment horizontal="left"/>
    </xf>
    <xf numFmtId="0" fontId="7" fillId="2" borderId="6" xfId="0" applyFont="1" applyFill="1" applyBorder="1" applyAlignment="1">
      <alignment horizontal="center"/>
    </xf>
    <xf numFmtId="0" fontId="6" fillId="2" borderId="6" xfId="0" applyFont="1" applyFill="1" applyBorder="1" applyAlignment="1">
      <alignment horizontal="left"/>
    </xf>
    <xf numFmtId="14" fontId="7" fillId="2" borderId="6" xfId="0" applyNumberFormat="1" applyFont="1" applyFill="1" applyBorder="1"/>
    <xf numFmtId="0" fontId="7" fillId="2" borderId="0" xfId="0" applyFont="1" applyFill="1" applyBorder="1"/>
    <xf numFmtId="168" fontId="2" fillId="2" borderId="0" xfId="0" applyNumberFormat="1" applyFont="1" applyFill="1"/>
    <xf numFmtId="166" fontId="7" fillId="2" borderId="6" xfId="1" applyNumberFormat="1" applyFont="1" applyFill="1" applyBorder="1" applyAlignment="1">
      <alignment horizontal="center"/>
    </xf>
    <xf numFmtId="1" fontId="7" fillId="2" borderId="6" xfId="0" applyNumberFormat="1" applyFont="1" applyFill="1" applyBorder="1" applyAlignment="1">
      <alignment horizontal="center"/>
    </xf>
    <xf numFmtId="1" fontId="6" fillId="2" borderId="6" xfId="0" applyNumberFormat="1" applyFont="1" applyFill="1" applyBorder="1"/>
    <xf numFmtId="167" fontId="6" fillId="2" borderId="6" xfId="0" applyNumberFormat="1" applyFont="1" applyFill="1" applyBorder="1"/>
    <xf numFmtId="0" fontId="11" fillId="2" borderId="3" xfId="0" applyFont="1" applyFill="1" applyBorder="1"/>
    <xf numFmtId="0" fontId="7" fillId="2" borderId="3" xfId="0" applyFont="1" applyFill="1" applyBorder="1" applyAlignment="1" applyProtection="1">
      <alignment horizontal="left"/>
      <protection locked="0"/>
    </xf>
    <xf numFmtId="0" fontId="7" fillId="2" borderId="19" xfId="0" applyNumberFormat="1" applyFont="1" applyFill="1" applyBorder="1" applyAlignment="1" applyProtection="1">
      <alignment horizontal="center" vertical="center"/>
      <protection locked="0"/>
    </xf>
    <xf numFmtId="0" fontId="7" fillId="2" borderId="6" xfId="0" applyNumberFormat="1" applyFont="1" applyFill="1" applyBorder="1" applyAlignment="1" applyProtection="1">
      <alignment horizontal="center" vertical="center"/>
      <protection locked="0"/>
    </xf>
    <xf numFmtId="0" fontId="7" fillId="2" borderId="20" xfId="0" applyNumberFormat="1" applyFont="1" applyFill="1" applyBorder="1" applyAlignment="1" applyProtection="1">
      <alignment horizontal="center" vertical="center"/>
      <protection locked="0"/>
    </xf>
    <xf numFmtId="0" fontId="7" fillId="2" borderId="19"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20" xfId="0" applyFont="1" applyFill="1" applyBorder="1" applyAlignment="1" applyProtection="1">
      <alignment horizontal="center"/>
      <protection locked="0"/>
    </xf>
    <xf numFmtId="0" fontId="7" fillId="2" borderId="7" xfId="0" applyFont="1" applyFill="1" applyBorder="1" applyAlignment="1" applyProtection="1">
      <alignment horizontal="left"/>
      <protection locked="0"/>
    </xf>
    <xf numFmtId="164" fontId="7" fillId="2" borderId="24" xfId="1" applyNumberFormat="1" applyFont="1" applyFill="1" applyBorder="1" applyAlignment="1" applyProtection="1">
      <alignment horizontal="right"/>
      <protection locked="0"/>
    </xf>
    <xf numFmtId="164" fontId="7" fillId="2" borderId="13" xfId="1" applyNumberFormat="1" applyFont="1" applyFill="1" applyBorder="1" applyAlignment="1" applyProtection="1">
      <alignment horizontal="right"/>
      <protection locked="0"/>
    </xf>
    <xf numFmtId="164" fontId="7" fillId="2" borderId="0" xfId="1" applyNumberFormat="1" applyFont="1" applyFill="1" applyBorder="1" applyAlignment="1" applyProtection="1">
      <alignment horizontal="right"/>
      <protection locked="0"/>
    </xf>
    <xf numFmtId="164" fontId="7" fillId="2" borderId="25" xfId="1" applyNumberFormat="1" applyFont="1" applyFill="1" applyBorder="1" applyAlignment="1" applyProtection="1">
      <alignment horizontal="right"/>
      <protection locked="0"/>
    </xf>
    <xf numFmtId="0" fontId="7" fillId="2" borderId="2" xfId="0" applyFont="1" applyFill="1" applyBorder="1" applyAlignment="1" applyProtection="1">
      <alignment horizontal="left"/>
      <protection locked="0"/>
    </xf>
    <xf numFmtId="164" fontId="7" fillId="2" borderId="14" xfId="1" applyNumberFormat="1" applyFont="1" applyFill="1" applyBorder="1" applyAlignment="1" applyProtection="1">
      <alignment horizontal="right"/>
      <protection locked="0"/>
    </xf>
    <xf numFmtId="164" fontId="7" fillId="2" borderId="26" xfId="1" applyNumberFormat="1" applyFont="1" applyFill="1" applyBorder="1" applyAlignment="1" applyProtection="1">
      <alignment horizontal="right"/>
      <protection locked="0"/>
    </xf>
    <xf numFmtId="164" fontId="7" fillId="2" borderId="15" xfId="1" applyNumberFormat="1" applyFont="1" applyFill="1" applyBorder="1" applyAlignment="1" applyProtection="1">
      <alignment horizontal="right"/>
      <protection locked="0"/>
    </xf>
    <xf numFmtId="164" fontId="7" fillId="2" borderId="29" xfId="1" applyNumberFormat="1" applyFont="1" applyFill="1" applyBorder="1" applyAlignment="1" applyProtection="1">
      <alignment horizontal="right"/>
      <protection locked="0"/>
    </xf>
    <xf numFmtId="0" fontId="6" fillId="2" borderId="3" xfId="0" applyFont="1" applyFill="1" applyBorder="1" applyAlignment="1" applyProtection="1">
      <alignment horizontal="left"/>
      <protection locked="0"/>
    </xf>
    <xf numFmtId="164" fontId="6" fillId="2" borderId="21" xfId="1" applyNumberFormat="1" applyFont="1" applyFill="1" applyBorder="1" applyAlignment="1" applyProtection="1">
      <alignment horizontal="right"/>
      <protection locked="0"/>
    </xf>
    <xf numFmtId="164" fontId="6" fillId="2" borderId="22" xfId="1" applyNumberFormat="1" applyFont="1" applyFill="1" applyBorder="1" applyAlignment="1" applyProtection="1">
      <alignment horizontal="right"/>
      <protection locked="0"/>
    </xf>
    <xf numFmtId="0" fontId="6" fillId="2" borderId="0" xfId="0" applyFont="1" applyFill="1" applyBorder="1"/>
    <xf numFmtId="164" fontId="7" fillId="2" borderId="0" xfId="0" applyNumberFormat="1" applyFont="1" applyFill="1" applyBorder="1"/>
    <xf numFmtId="164" fontId="6" fillId="2" borderId="6" xfId="1" applyNumberFormat="1" applyFont="1" applyFill="1" applyBorder="1"/>
    <xf numFmtId="164" fontId="6" fillId="2" borderId="23" xfId="1" applyNumberFormat="1" applyFont="1" applyFill="1" applyBorder="1" applyAlignment="1" applyProtection="1">
      <alignment horizontal="right"/>
      <protection locked="0"/>
    </xf>
    <xf numFmtId="0" fontId="7" fillId="2" borderId="3" xfId="0" applyNumberFormat="1" applyFont="1" applyFill="1" applyBorder="1" applyAlignment="1" applyProtection="1">
      <alignment horizontal="center" vertical="center"/>
      <protection locked="0"/>
    </xf>
    <xf numFmtId="164" fontId="7" fillId="2" borderId="7" xfId="1" applyNumberFormat="1" applyFont="1" applyFill="1" applyBorder="1" applyAlignment="1" applyProtection="1">
      <alignment horizontal="right"/>
      <protection locked="0"/>
    </xf>
    <xf numFmtId="164" fontId="7" fillId="2" borderId="2" xfId="1" applyNumberFormat="1" applyFont="1" applyFill="1" applyBorder="1" applyAlignment="1" applyProtection="1">
      <alignment horizontal="right"/>
      <protection locked="0"/>
    </xf>
    <xf numFmtId="164" fontId="6" fillId="2" borderId="32" xfId="1" applyNumberFormat="1" applyFont="1" applyFill="1" applyBorder="1" applyAlignment="1" applyProtection="1">
      <alignment horizontal="right"/>
      <protection locked="0"/>
    </xf>
    <xf numFmtId="0" fontId="6" fillId="2" borderId="17" xfId="0" applyFont="1" applyFill="1" applyBorder="1"/>
    <xf numFmtId="0" fontId="6" fillId="2" borderId="18" xfId="0" applyFont="1" applyFill="1" applyBorder="1"/>
    <xf numFmtId="164" fontId="6" fillId="2" borderId="20" xfId="1" applyNumberFormat="1" applyFont="1" applyFill="1" applyBorder="1"/>
    <xf numFmtId="164" fontId="7" fillId="2" borderId="20" xfId="1" applyNumberFormat="1" applyFont="1" applyFill="1" applyBorder="1"/>
    <xf numFmtId="164" fontId="6" fillId="2" borderId="22" xfId="0" applyNumberFormat="1" applyFont="1" applyFill="1" applyBorder="1"/>
    <xf numFmtId="164" fontId="6" fillId="2" borderId="23" xfId="0" applyNumberFormat="1" applyFont="1" applyFill="1" applyBorder="1"/>
    <xf numFmtId="0" fontId="6" fillId="2" borderId="19" xfId="0" applyFont="1" applyFill="1" applyBorder="1" applyAlignment="1">
      <alignment horizontal="center"/>
    </xf>
    <xf numFmtId="0" fontId="6" fillId="2" borderId="20" xfId="0" applyFont="1" applyFill="1" applyBorder="1" applyAlignment="1">
      <alignment horizontal="center"/>
    </xf>
    <xf numFmtId="0" fontId="6" fillId="2" borderId="0" xfId="0" applyFont="1" applyFill="1" applyBorder="1" applyAlignment="1">
      <alignment horizontal="center"/>
    </xf>
    <xf numFmtId="0" fontId="6" fillId="2" borderId="36" xfId="0" applyFont="1" applyFill="1" applyBorder="1" applyAlignment="1">
      <alignment horizontal="center"/>
    </xf>
    <xf numFmtId="164" fontId="7" fillId="2" borderId="9" xfId="1" applyNumberFormat="1" applyFont="1" applyFill="1" applyBorder="1" applyAlignment="1" applyProtection="1">
      <alignment horizontal="right"/>
      <protection locked="0"/>
    </xf>
    <xf numFmtId="164" fontId="7" fillId="2" borderId="10" xfId="1" applyNumberFormat="1" applyFont="1" applyFill="1" applyBorder="1" applyAlignment="1" applyProtection="1">
      <alignment horizontal="right"/>
      <protection locked="0"/>
    </xf>
    <xf numFmtId="164" fontId="7" fillId="2" borderId="11" xfId="1" applyNumberFormat="1" applyFont="1" applyFill="1" applyBorder="1" applyAlignment="1" applyProtection="1">
      <alignment horizontal="right"/>
      <protection locked="0"/>
    </xf>
    <xf numFmtId="164" fontId="7" fillId="2" borderId="34" xfId="1" applyNumberFormat="1" applyFont="1" applyFill="1" applyBorder="1" applyAlignment="1" applyProtection="1">
      <alignment horizontal="right"/>
      <protection locked="0"/>
    </xf>
    <xf numFmtId="164" fontId="7" fillId="2" borderId="37" xfId="1" applyNumberFormat="1" applyFont="1" applyFill="1" applyBorder="1" applyAlignment="1" applyProtection="1">
      <alignment horizontal="right"/>
      <protection locked="0"/>
    </xf>
    <xf numFmtId="0" fontId="6" fillId="2" borderId="9" xfId="0" applyFont="1" applyFill="1" applyBorder="1" applyAlignment="1" applyProtection="1">
      <alignment horizontal="center"/>
      <protection locked="0"/>
    </xf>
    <xf numFmtId="164" fontId="6" fillId="2" borderId="21" xfId="1" applyNumberFormat="1" applyFont="1" applyFill="1" applyBorder="1"/>
    <xf numFmtId="164" fontId="6" fillId="2" borderId="38" xfId="1" applyNumberFormat="1" applyFont="1" applyFill="1" applyBorder="1" applyAlignment="1" applyProtection="1">
      <alignment horizontal="right"/>
      <protection locked="0"/>
    </xf>
    <xf numFmtId="164" fontId="6" fillId="2" borderId="22" xfId="1" applyNumberFormat="1" applyFont="1" applyFill="1" applyBorder="1"/>
    <xf numFmtId="164" fontId="6" fillId="2" borderId="23" xfId="1" applyNumberFormat="1" applyFont="1" applyFill="1" applyBorder="1"/>
    <xf numFmtId="0" fontId="7" fillId="2" borderId="3" xfId="0" applyFont="1" applyFill="1" applyBorder="1"/>
    <xf numFmtId="0" fontId="8" fillId="2" borderId="3" xfId="2" applyFont="1" applyFill="1" applyBorder="1"/>
    <xf numFmtId="165" fontId="7" fillId="2" borderId="19" xfId="3" applyNumberFormat="1" applyFont="1" applyFill="1" applyBorder="1"/>
    <xf numFmtId="165" fontId="7" fillId="2" borderId="6" xfId="3" applyNumberFormat="1" applyFont="1" applyFill="1" applyBorder="1"/>
    <xf numFmtId="165" fontId="7" fillId="2" borderId="20" xfId="3" applyNumberFormat="1" applyFont="1" applyFill="1" applyBorder="1"/>
    <xf numFmtId="0" fontId="6" fillId="2" borderId="3" xfId="0" applyFont="1" applyFill="1" applyBorder="1"/>
    <xf numFmtId="165" fontId="6" fillId="2" borderId="21" xfId="3" applyNumberFormat="1" applyFont="1" applyFill="1" applyBorder="1"/>
    <xf numFmtId="165" fontId="6" fillId="2" borderId="22" xfId="3" applyNumberFormat="1" applyFont="1" applyFill="1" applyBorder="1"/>
    <xf numFmtId="165" fontId="6" fillId="2" borderId="23" xfId="3" applyNumberFormat="1" applyFont="1" applyFill="1" applyBorder="1"/>
    <xf numFmtId="9" fontId="6" fillId="2" borderId="0" xfId="3" applyFont="1" applyFill="1"/>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9" fontId="7" fillId="2" borderId="15" xfId="3" applyFont="1" applyFill="1" applyBorder="1"/>
    <xf numFmtId="0" fontId="6" fillId="2" borderId="13" xfId="0" applyFont="1" applyFill="1" applyBorder="1"/>
    <xf numFmtId="0" fontId="6" fillId="2" borderId="15" xfId="0" applyFont="1" applyFill="1" applyBorder="1"/>
    <xf numFmtId="43" fontId="7" fillId="2" borderId="6" xfId="1" applyNumberFormat="1" applyFont="1" applyFill="1" applyBorder="1"/>
    <xf numFmtId="0" fontId="6" fillId="2" borderId="27" xfId="0" applyFont="1" applyFill="1" applyBorder="1" applyAlignment="1">
      <alignment horizontal="center"/>
    </xf>
    <xf numFmtId="0" fontId="6" fillId="2" borderId="25" xfId="0" applyFont="1" applyFill="1" applyBorder="1" applyAlignment="1">
      <alignment horizontal="center"/>
    </xf>
    <xf numFmtId="0" fontId="6" fillId="2" borderId="28" xfId="0" applyFont="1" applyFill="1" applyBorder="1" applyAlignment="1">
      <alignment horizontal="center"/>
    </xf>
    <xf numFmtId="0" fontId="6" fillId="2" borderId="29" xfId="0" applyFont="1" applyFill="1" applyBorder="1" applyAlignment="1">
      <alignment horizontal="center"/>
    </xf>
    <xf numFmtId="43" fontId="7" fillId="2" borderId="28" xfId="1" applyNumberFormat="1" applyFont="1" applyFill="1" applyBorder="1"/>
    <xf numFmtId="43" fontId="7" fillId="2" borderId="15" xfId="1" applyNumberFormat="1" applyFont="1" applyFill="1" applyBorder="1"/>
    <xf numFmtId="43" fontId="7" fillId="2" borderId="29" xfId="1" applyNumberFormat="1" applyFont="1" applyFill="1" applyBorder="1"/>
    <xf numFmtId="43" fontId="7" fillId="2" borderId="19" xfId="1" applyNumberFormat="1" applyFont="1" applyFill="1" applyBorder="1"/>
    <xf numFmtId="43" fontId="6" fillId="2" borderId="21" xfId="1" applyNumberFormat="1" applyFont="1" applyFill="1" applyBorder="1"/>
    <xf numFmtId="43" fontId="6" fillId="2" borderId="22" xfId="1" applyNumberFormat="1" applyFont="1" applyFill="1" applyBorder="1"/>
    <xf numFmtId="43" fontId="6" fillId="2" borderId="23" xfId="1" applyNumberFormat="1" applyFont="1" applyFill="1" applyBorder="1"/>
    <xf numFmtId="0" fontId="8" fillId="2" borderId="14" xfId="2" applyFont="1" applyFill="1" applyBorder="1" applyAlignment="1">
      <alignment horizontal="center"/>
    </xf>
    <xf numFmtId="164" fontId="7" fillId="3" borderId="6" xfId="1" applyNumberFormat="1" applyFont="1" applyFill="1" applyBorder="1"/>
    <xf numFmtId="0" fontId="7" fillId="3" borderId="0"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6" fillId="2" borderId="0" xfId="0" applyFont="1" applyFill="1" applyBorder="1" applyAlignment="1">
      <alignment horizontal="center"/>
    </xf>
    <xf numFmtId="0" fontId="4" fillId="2" borderId="6" xfId="0" applyFont="1" applyFill="1" applyBorder="1" applyAlignment="1">
      <alignment horizontal="center"/>
    </xf>
    <xf numFmtId="0" fontId="4" fillId="2" borderId="13" xfId="0" applyFont="1" applyFill="1" applyBorder="1" applyAlignment="1">
      <alignment horizontal="center"/>
    </xf>
    <xf numFmtId="0" fontId="4" fillId="2" borderId="3" xfId="0" applyFont="1" applyFill="1" applyBorder="1" applyAlignment="1">
      <alignment horizontal="center"/>
    </xf>
    <xf numFmtId="0" fontId="6" fillId="2" borderId="6" xfId="0" applyFont="1" applyFill="1" applyBorder="1" applyAlignment="1">
      <alignment horizontal="center"/>
    </xf>
    <xf numFmtId="43" fontId="6" fillId="2" borderId="6" xfId="1" applyNumberFormat="1" applyFont="1" applyFill="1" applyBorder="1" applyAlignment="1">
      <alignment horizontal="center"/>
    </xf>
    <xf numFmtId="0" fontId="6" fillId="2" borderId="6" xfId="0" applyFont="1" applyFill="1" applyBorder="1" applyAlignment="1"/>
    <xf numFmtId="14" fontId="7" fillId="2" borderId="0" xfId="0" applyNumberFormat="1" applyFont="1" applyFill="1"/>
    <xf numFmtId="43" fontId="6" fillId="2" borderId="39" xfId="1" applyNumberFormat="1" applyFont="1" applyFill="1" applyBorder="1"/>
    <xf numFmtId="0" fontId="5" fillId="0" borderId="0" xfId="2" applyFont="1"/>
    <xf numFmtId="164" fontId="2" fillId="3" borderId="6" xfId="1" applyNumberFormat="1" applyFont="1" applyFill="1" applyBorder="1"/>
    <xf numFmtId="0" fontId="2" fillId="3" borderId="6" xfId="0" applyFont="1" applyFill="1" applyBorder="1"/>
    <xf numFmtId="167" fontId="7" fillId="2" borderId="6" xfId="0" applyNumberFormat="1" applyFont="1" applyFill="1" applyBorder="1"/>
    <xf numFmtId="0" fontId="7" fillId="3" borderId="10" xfId="0" applyFont="1" applyFill="1" applyBorder="1"/>
    <xf numFmtId="0" fontId="8" fillId="2" borderId="0" xfId="2" applyFont="1" applyFill="1" applyBorder="1" applyAlignment="1">
      <alignment horizontal="center"/>
    </xf>
    <xf numFmtId="167" fontId="7" fillId="2" borderId="0" xfId="0" applyNumberFormat="1" applyFont="1" applyFill="1" applyBorder="1"/>
    <xf numFmtId="9" fontId="7" fillId="2" borderId="0" xfId="3" applyFont="1" applyFill="1" applyBorder="1"/>
    <xf numFmtId="165" fontId="7" fillId="2" borderId="0" xfId="3" applyNumberFormat="1" applyFont="1" applyFill="1" applyBorder="1"/>
    <xf numFmtId="2" fontId="7" fillId="2" borderId="6" xfId="0" applyNumberFormat="1" applyFont="1" applyFill="1" applyBorder="1"/>
    <xf numFmtId="0" fontId="4" fillId="3" borderId="6" xfId="0" applyFont="1" applyFill="1" applyBorder="1" applyAlignment="1">
      <alignment horizontal="center"/>
    </xf>
    <xf numFmtId="9" fontId="2" fillId="2" borderId="6" xfId="3" applyNumberFormat="1" applyFont="1" applyFill="1" applyBorder="1"/>
    <xf numFmtId="9" fontId="2" fillId="2" borderId="15" xfId="3" applyNumberFormat="1" applyFont="1" applyFill="1" applyBorder="1"/>
    <xf numFmtId="0" fontId="3" fillId="0" borderId="0" xfId="2"/>
    <xf numFmtId="43" fontId="7" fillId="2" borderId="0" xfId="0" applyNumberFormat="1" applyFont="1" applyFill="1"/>
    <xf numFmtId="0" fontId="6" fillId="2" borderId="40" xfId="0" applyFont="1" applyFill="1" applyBorder="1" applyAlignment="1">
      <alignment horizontal="center"/>
    </xf>
    <xf numFmtId="0" fontId="6" fillId="2" borderId="41" xfId="0" applyFont="1" applyFill="1" applyBorder="1" applyAlignment="1">
      <alignment horizontal="center"/>
    </xf>
    <xf numFmtId="0" fontId="6" fillId="2" borderId="42" xfId="0" applyFont="1" applyFill="1" applyBorder="1" applyAlignment="1">
      <alignment horizontal="center"/>
    </xf>
    <xf numFmtId="43" fontId="7" fillId="2" borderId="0" xfId="0" applyNumberFormat="1" applyFont="1" applyFill="1"/>
    <xf numFmtId="43" fontId="4" fillId="2" borderId="6" xfId="1" applyNumberFormat="1" applyFont="1" applyFill="1" applyBorder="1" applyAlignment="1">
      <alignment horizontal="center"/>
    </xf>
    <xf numFmtId="43" fontId="2" fillId="2" borderId="6" xfId="1" applyNumberFormat="1" applyFont="1" applyFill="1" applyBorder="1"/>
    <xf numFmtId="0" fontId="4" fillId="2" borderId="13" xfId="0" applyFont="1" applyFill="1" applyBorder="1"/>
    <xf numFmtId="0" fontId="5" fillId="2" borderId="14" xfId="2" applyFont="1" applyFill="1" applyBorder="1" applyAlignment="1">
      <alignment horizontal="center"/>
    </xf>
    <xf numFmtId="164" fontId="4" fillId="2" borderId="0" xfId="0" applyNumberFormat="1" applyFont="1" applyFill="1"/>
    <xf numFmtId="0" fontId="14" fillId="0" borderId="6" xfId="4" applyFont="1" applyFill="1" applyBorder="1" applyProtection="1"/>
    <xf numFmtId="0" fontId="13" fillId="0" borderId="6" xfId="4" applyFont="1" applyFill="1" applyBorder="1" applyProtection="1"/>
    <xf numFmtId="0" fontId="14" fillId="0" borderId="22" xfId="4" applyFont="1" applyFill="1" applyBorder="1" applyProtection="1"/>
    <xf numFmtId="0" fontId="2" fillId="3" borderId="7" xfId="0" applyFont="1" applyFill="1" applyBorder="1"/>
    <xf numFmtId="0" fontId="2" fillId="3" borderId="8" xfId="0" applyFont="1" applyFill="1" applyBorder="1"/>
    <xf numFmtId="0" fontId="2" fillId="3" borderId="9" xfId="0" applyFont="1" applyFill="1" applyBorder="1"/>
    <xf numFmtId="0" fontId="2" fillId="3" borderId="2" xfId="0" applyFont="1" applyFill="1" applyBorder="1"/>
    <xf numFmtId="0" fontId="4" fillId="3" borderId="0" xfId="0" applyFont="1" applyFill="1" applyBorder="1"/>
    <xf numFmtId="0" fontId="2" fillId="3" borderId="0" xfId="0" applyFont="1" applyFill="1" applyBorder="1"/>
    <xf numFmtId="0" fontId="2" fillId="3" borderId="10" xfId="0" applyFont="1" applyFill="1" applyBorder="1"/>
    <xf numFmtId="0" fontId="2" fillId="3" borderId="1" xfId="0" applyFont="1" applyFill="1" applyBorder="1"/>
    <xf numFmtId="0" fontId="2" fillId="3" borderId="5" xfId="0" applyFont="1" applyFill="1" applyBorder="1"/>
    <xf numFmtId="0" fontId="2" fillId="3" borderId="11" xfId="0" applyFont="1" applyFill="1" applyBorder="1"/>
    <xf numFmtId="0" fontId="7" fillId="2" borderId="13" xfId="0" applyFont="1" applyFill="1" applyBorder="1"/>
    <xf numFmtId="0" fontId="7" fillId="2" borderId="13" xfId="0" applyFont="1" applyFill="1" applyBorder="1" applyAlignment="1">
      <alignment horizontal="center"/>
    </xf>
    <xf numFmtId="0" fontId="7" fillId="2" borderId="14" xfId="0" applyFont="1" applyFill="1" applyBorder="1"/>
    <xf numFmtId="0" fontId="7" fillId="2" borderId="14" xfId="0" applyFont="1" applyFill="1" applyBorder="1" applyAlignment="1">
      <alignment horizontal="center"/>
    </xf>
    <xf numFmtId="3" fontId="7" fillId="2" borderId="6" xfId="1" applyNumberFormat="1" applyFont="1" applyFill="1" applyBorder="1"/>
    <xf numFmtId="169" fontId="2" fillId="2" borderId="6" xfId="1" applyNumberFormat="1" applyFont="1" applyFill="1" applyBorder="1"/>
    <xf numFmtId="3" fontId="2" fillId="3" borderId="6" xfId="0" applyNumberFormat="1" applyFont="1" applyFill="1" applyBorder="1"/>
    <xf numFmtId="0" fontId="6" fillId="2" borderId="6" xfId="0" applyFont="1" applyFill="1" applyBorder="1" applyAlignment="1">
      <alignment horizontal="center"/>
    </xf>
    <xf numFmtId="0" fontId="4" fillId="2" borderId="6" xfId="0" applyFont="1" applyFill="1" applyBorder="1" applyAlignment="1">
      <alignment horizontal="center"/>
    </xf>
    <xf numFmtId="0" fontId="4" fillId="2" borderId="13" xfId="0" applyFont="1" applyFill="1" applyBorder="1" applyAlignment="1">
      <alignment horizontal="center"/>
    </xf>
    <xf numFmtId="0" fontId="4" fillId="2" borderId="5" xfId="0" applyFont="1" applyFill="1" applyBorder="1" applyAlignment="1">
      <alignment horizontal="center"/>
    </xf>
    <xf numFmtId="0" fontId="4" fillId="2" borderId="0" xfId="0" applyFont="1" applyFill="1" applyBorder="1" applyAlignment="1">
      <alignment horizontal="center"/>
    </xf>
    <xf numFmtId="0" fontId="4" fillId="2" borderId="3" xfId="0" applyFont="1" applyFill="1" applyBorder="1" applyAlignment="1">
      <alignment horizontal="center"/>
    </xf>
    <xf numFmtId="169" fontId="4" fillId="2" borderId="6" xfId="1" applyNumberFormat="1" applyFont="1" applyFill="1" applyBorder="1" applyAlignment="1">
      <alignment horizontal="center"/>
    </xf>
    <xf numFmtId="170" fontId="2" fillId="2" borderId="6" xfId="1" applyNumberFormat="1" applyFont="1" applyFill="1" applyBorder="1"/>
    <xf numFmtId="0" fontId="6" fillId="3" borderId="0" xfId="0" applyFont="1" applyFill="1"/>
    <xf numFmtId="3" fontId="6" fillId="3" borderId="0" xfId="0" applyNumberFormat="1" applyFont="1" applyFill="1"/>
    <xf numFmtId="3" fontId="6" fillId="2" borderId="6" xfId="0" applyNumberFormat="1" applyFont="1" applyFill="1" applyBorder="1" applyAlignment="1">
      <alignment horizontal="center"/>
    </xf>
    <xf numFmtId="3" fontId="6" fillId="2" borderId="3" xfId="0" applyNumberFormat="1" applyFont="1" applyFill="1" applyBorder="1" applyAlignment="1">
      <alignment horizontal="center"/>
    </xf>
    <xf numFmtId="3" fontId="7" fillId="3" borderId="6" xfId="0" applyNumberFormat="1" applyFont="1" applyFill="1" applyBorder="1"/>
    <xf numFmtId="3" fontId="7" fillId="2" borderId="6" xfId="0" applyNumberFormat="1" applyFont="1" applyFill="1" applyBorder="1"/>
    <xf numFmtId="3" fontId="7" fillId="2" borderId="0" xfId="1" applyNumberFormat="1" applyFont="1" applyFill="1" applyBorder="1"/>
    <xf numFmtId="3" fontId="7" fillId="2" borderId="0" xfId="0" applyNumberFormat="1" applyFont="1" applyFill="1" applyBorder="1"/>
    <xf numFmtId="43" fontId="7" fillId="2" borderId="0" xfId="1" applyNumberFormat="1" applyFont="1" applyFill="1" applyBorder="1"/>
    <xf numFmtId="3" fontId="2" fillId="2" borderId="6" xfId="0" applyNumberFormat="1" applyFont="1" applyFill="1" applyBorder="1"/>
    <xf numFmtId="0" fontId="4" fillId="3" borderId="6" xfId="0" applyFont="1" applyFill="1" applyBorder="1"/>
    <xf numFmtId="0" fontId="4" fillId="3" borderId="0" xfId="0" applyFont="1" applyFill="1"/>
    <xf numFmtId="3" fontId="2" fillId="2" borderId="6" xfId="1" applyNumberFormat="1" applyFont="1" applyFill="1" applyBorder="1"/>
    <xf numFmtId="3" fontId="4" fillId="2" borderId="6" xfId="0" applyNumberFormat="1" applyFont="1" applyFill="1" applyBorder="1" applyAlignment="1">
      <alignment horizontal="center"/>
    </xf>
    <xf numFmtId="3" fontId="4" fillId="2" borderId="3" xfId="0" applyNumberFormat="1" applyFont="1" applyFill="1" applyBorder="1" applyAlignment="1">
      <alignment horizontal="center"/>
    </xf>
    <xf numFmtId="3" fontId="4" fillId="3" borderId="6" xfId="0" applyNumberFormat="1" applyFont="1" applyFill="1" applyBorder="1"/>
    <xf numFmtId="9" fontId="2" fillId="2" borderId="6" xfId="0" applyNumberFormat="1" applyFont="1" applyFill="1" applyBorder="1"/>
    <xf numFmtId="169" fontId="2" fillId="2" borderId="0" xfId="1" applyNumberFormat="1" applyFont="1" applyFill="1"/>
    <xf numFmtId="0" fontId="2" fillId="2" borderId="14" xfId="0" applyFont="1" applyFill="1" applyBorder="1" applyAlignment="1">
      <alignment horizontal="center"/>
    </xf>
    <xf numFmtId="9" fontId="7" fillId="2" borderId="6" xfId="0" applyNumberFormat="1" applyFont="1" applyFill="1" applyBorder="1" applyAlignment="1">
      <alignment horizontal="center"/>
    </xf>
    <xf numFmtId="0" fontId="7" fillId="3" borderId="7" xfId="0" applyFont="1" applyFill="1" applyBorder="1"/>
    <xf numFmtId="0" fontId="7" fillId="3" borderId="8" xfId="0" applyFont="1" applyFill="1" applyBorder="1"/>
    <xf numFmtId="0" fontId="7" fillId="3" borderId="9" xfId="0" applyFont="1" applyFill="1" applyBorder="1"/>
    <xf numFmtId="0" fontId="7" fillId="3" borderId="2" xfId="0" applyFont="1" applyFill="1" applyBorder="1"/>
    <xf numFmtId="0" fontId="7" fillId="3" borderId="1" xfId="0" applyFont="1" applyFill="1" applyBorder="1"/>
    <xf numFmtId="0" fontId="7" fillId="3" borderId="5" xfId="0" applyFont="1" applyFill="1" applyBorder="1"/>
    <xf numFmtId="0" fontId="7" fillId="3" borderId="11" xfId="0" applyFont="1" applyFill="1" applyBorder="1"/>
    <xf numFmtId="0" fontId="4" fillId="0" borderId="0" xfId="0" applyFont="1" applyAlignment="1">
      <alignment horizontal="center"/>
    </xf>
    <xf numFmtId="3" fontId="2" fillId="0" borderId="0" xfId="0" applyNumberFormat="1" applyFont="1"/>
    <xf numFmtId="9" fontId="7" fillId="2" borderId="6" xfId="0" applyNumberFormat="1" applyFont="1" applyFill="1" applyBorder="1"/>
    <xf numFmtId="164" fontId="7" fillId="2" borderId="6" xfId="1" quotePrefix="1" applyNumberFormat="1" applyFont="1" applyFill="1" applyBorder="1"/>
    <xf numFmtId="0" fontId="2" fillId="2" borderId="13" xfId="0" applyFont="1" applyFill="1" applyBorder="1"/>
    <xf numFmtId="0" fontId="2" fillId="2" borderId="14" xfId="0" applyFont="1" applyFill="1" applyBorder="1"/>
    <xf numFmtId="0" fontId="4" fillId="2" borderId="14" xfId="0" applyFont="1" applyFill="1" applyBorder="1"/>
    <xf numFmtId="0" fontId="15" fillId="3" borderId="0" xfId="0" applyFont="1" applyFill="1" applyBorder="1"/>
    <xf numFmtId="0" fontId="16" fillId="3" borderId="0" xfId="0" applyFont="1" applyFill="1" applyBorder="1"/>
    <xf numFmtId="0" fontId="4" fillId="2" borderId="8" xfId="0" applyFont="1" applyFill="1" applyBorder="1" applyAlignment="1">
      <alignment horizontal="center"/>
    </xf>
    <xf numFmtId="0" fontId="18" fillId="2" borderId="15" xfId="0" applyFont="1" applyFill="1" applyBorder="1" applyAlignment="1">
      <alignment horizontal="center"/>
    </xf>
    <xf numFmtId="43" fontId="7" fillId="2" borderId="13" xfId="1" applyNumberFormat="1" applyFont="1" applyFill="1" applyBorder="1"/>
    <xf numFmtId="164" fontId="7" fillId="2" borderId="13" xfId="1" applyNumberFormat="1" applyFont="1" applyFill="1" applyBorder="1"/>
    <xf numFmtId="164" fontId="7" fillId="2" borderId="13" xfId="0" applyNumberFormat="1" applyFont="1" applyFill="1" applyBorder="1"/>
    <xf numFmtId="0" fontId="17" fillId="2" borderId="13" xfId="0" applyFont="1" applyFill="1" applyBorder="1"/>
    <xf numFmtId="0" fontId="17" fillId="2" borderId="14" xfId="0" applyFont="1" applyFill="1" applyBorder="1"/>
    <xf numFmtId="9" fontId="2" fillId="2" borderId="15" xfId="0" applyNumberFormat="1" applyFont="1" applyFill="1" applyBorder="1"/>
    <xf numFmtId="0" fontId="18" fillId="3" borderId="6" xfId="0" applyFont="1" applyFill="1" applyBorder="1" applyAlignment="1">
      <alignment horizontal="center"/>
    </xf>
    <xf numFmtId="3" fontId="7" fillId="2" borderId="0" xfId="0" applyNumberFormat="1" applyFont="1" applyFill="1"/>
    <xf numFmtId="0" fontId="4" fillId="2" borderId="0" xfId="0" applyFont="1" applyFill="1" applyAlignment="1">
      <alignment horizontal="center"/>
    </xf>
    <xf numFmtId="0" fontId="4" fillId="2" borderId="6" xfId="0" applyFont="1" applyFill="1" applyBorder="1" applyAlignment="1">
      <alignment horizontal="center"/>
    </xf>
    <xf numFmtId="0" fontId="4" fillId="2" borderId="13" xfId="0" applyFont="1" applyFill="1" applyBorder="1" applyAlignment="1">
      <alignment horizontal="center"/>
    </xf>
    <xf numFmtId="0" fontId="4" fillId="2" borderId="0" xfId="0" applyFont="1" applyFill="1" applyBorder="1" applyAlignment="1">
      <alignment horizont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4" fillId="2" borderId="13" xfId="0" applyFont="1" applyFill="1" applyBorder="1" applyAlignment="1">
      <alignment horizontal="center"/>
    </xf>
    <xf numFmtId="0" fontId="4" fillId="2" borderId="3" xfId="0" applyFont="1" applyFill="1" applyBorder="1" applyAlignment="1">
      <alignment horizontal="center"/>
    </xf>
    <xf numFmtId="0" fontId="4" fillId="2" borderId="7" xfId="0" applyFont="1" applyFill="1" applyBorder="1" applyAlignment="1">
      <alignment horizontal="center"/>
    </xf>
    <xf numFmtId="0" fontId="7" fillId="4" borderId="0" xfId="0" applyFont="1" applyFill="1" applyBorder="1"/>
    <xf numFmtId="0" fontId="7" fillId="4" borderId="10" xfId="0" applyFont="1" applyFill="1" applyBorder="1"/>
    <xf numFmtId="0" fontId="6" fillId="4" borderId="0" xfId="0" applyFont="1" applyFill="1" applyBorder="1" applyAlignment="1">
      <alignment horizontal="center"/>
    </xf>
    <xf numFmtId="0" fontId="7" fillId="4" borderId="11" xfId="0" applyFont="1" applyFill="1" applyBorder="1"/>
    <xf numFmtId="0" fontId="7" fillId="4" borderId="5" xfId="0" applyFont="1" applyFill="1" applyBorder="1"/>
    <xf numFmtId="0" fontId="7" fillId="5" borderId="0" xfId="0" applyFont="1" applyFill="1" applyBorder="1"/>
    <xf numFmtId="0" fontId="7" fillId="5" borderId="10" xfId="0" applyFont="1" applyFill="1" applyBorder="1"/>
    <xf numFmtId="0" fontId="7" fillId="5" borderId="1" xfId="0" applyFont="1" applyFill="1" applyBorder="1"/>
    <xf numFmtId="0" fontId="7" fillId="5" borderId="5" xfId="0" applyFont="1" applyFill="1" applyBorder="1"/>
    <xf numFmtId="0" fontId="7" fillId="5" borderId="11" xfId="0" applyFont="1" applyFill="1" applyBorder="1"/>
    <xf numFmtId="164" fontId="2" fillId="2" borderId="0" xfId="1" applyNumberFormat="1" applyFont="1" applyFill="1" applyBorder="1"/>
    <xf numFmtId="9" fontId="2" fillId="2" borderId="0" xfId="3" applyFont="1" applyFill="1" applyBorder="1"/>
    <xf numFmtId="3" fontId="2" fillId="2" borderId="0" xfId="1" applyNumberFormat="1" applyFont="1" applyFill="1" applyBorder="1"/>
    <xf numFmtId="0" fontId="2" fillId="2" borderId="13" xfId="0" applyFont="1" applyFill="1" applyBorder="1" applyAlignment="1">
      <alignment horizontal="center"/>
    </xf>
    <xf numFmtId="3" fontId="4" fillId="3" borderId="6" xfId="0" applyNumberFormat="1" applyFont="1" applyFill="1" applyBorder="1" applyAlignment="1">
      <alignment horizontal="center"/>
    </xf>
    <xf numFmtId="3" fontId="2" fillId="2" borderId="0" xfId="0" applyNumberFormat="1" applyFont="1" applyFill="1" applyBorder="1"/>
    <xf numFmtId="0" fontId="2" fillId="2" borderId="8" xfId="0" applyFont="1" applyFill="1" applyBorder="1"/>
    <xf numFmtId="3" fontId="2" fillId="0" borderId="6" xfId="0" applyNumberFormat="1" applyFont="1" applyBorder="1"/>
    <xf numFmtId="0" fontId="4" fillId="2" borderId="0" xfId="0" applyFont="1" applyFill="1" applyAlignment="1">
      <alignment horizontal="center"/>
    </xf>
    <xf numFmtId="0" fontId="4" fillId="2" borderId="6" xfId="0" applyFont="1" applyFill="1" applyBorder="1" applyAlignment="1">
      <alignment horizontal="center"/>
    </xf>
    <xf numFmtId="0" fontId="4" fillId="2" borderId="13" xfId="0" applyFont="1" applyFill="1" applyBorder="1" applyAlignment="1">
      <alignment horizontal="center"/>
    </xf>
    <xf numFmtId="0" fontId="4" fillId="2" borderId="3" xfId="0" applyFont="1" applyFill="1" applyBorder="1" applyAlignment="1">
      <alignment horizontal="center"/>
    </xf>
    <xf numFmtId="0" fontId="6" fillId="2" borderId="3" xfId="0" applyFont="1" applyFill="1" applyBorder="1" applyAlignment="1">
      <alignment horizontal="center"/>
    </xf>
    <xf numFmtId="0" fontId="6" fillId="2" borderId="6" xfId="0" applyFont="1" applyFill="1" applyBorder="1" applyAlignment="1">
      <alignment horizontal="center"/>
    </xf>
    <xf numFmtId="20" fontId="2" fillId="0" borderId="0" xfId="0" applyNumberFormat="1" applyFont="1"/>
    <xf numFmtId="0" fontId="4" fillId="2" borderId="4" xfId="0" applyFont="1" applyFill="1" applyBorder="1" applyAlignment="1"/>
    <xf numFmtId="0" fontId="4" fillId="2" borderId="12" xfId="0" applyFont="1" applyFill="1" applyBorder="1" applyAlignment="1"/>
    <xf numFmtId="3" fontId="4" fillId="2" borderId="0" xfId="0" applyNumberFormat="1" applyFont="1" applyFill="1" applyBorder="1"/>
    <xf numFmtId="0" fontId="4" fillId="2" borderId="3" xfId="0" applyFont="1" applyFill="1" applyBorder="1"/>
    <xf numFmtId="0" fontId="4" fillId="2" borderId="12" xfId="0" applyFont="1" applyFill="1" applyBorder="1"/>
    <xf numFmtId="3" fontId="4" fillId="2" borderId="6" xfId="1" applyNumberFormat="1" applyFont="1" applyFill="1" applyBorder="1"/>
    <xf numFmtId="0" fontId="4" fillId="2" borderId="1" xfId="0" applyFont="1" applyFill="1" applyBorder="1"/>
    <xf numFmtId="0" fontId="4" fillId="2" borderId="11" xfId="0" applyFont="1" applyFill="1" applyBorder="1"/>
    <xf numFmtId="3" fontId="4" fillId="2" borderId="11" xfId="0" applyNumberFormat="1" applyFont="1" applyFill="1" applyBorder="1"/>
    <xf numFmtId="3" fontId="4" fillId="2" borderId="15" xfId="1" applyNumberFormat="1" applyFont="1" applyFill="1" applyBorder="1"/>
    <xf numFmtId="0" fontId="2" fillId="2" borderId="5" xfId="0" applyFont="1" applyFill="1" applyBorder="1"/>
    <xf numFmtId="10" fontId="2" fillId="2" borderId="13" xfId="3" applyNumberFormat="1" applyFont="1" applyFill="1" applyBorder="1"/>
    <xf numFmtId="3" fontId="2" fillId="3" borderId="6" xfId="1" applyNumberFormat="1" applyFont="1" applyFill="1" applyBorder="1"/>
    <xf numFmtId="165" fontId="2" fillId="2" borderId="0" xfId="3" applyNumberFormat="1" applyFont="1" applyFill="1" applyBorder="1"/>
    <xf numFmtId="3" fontId="4" fillId="2" borderId="0" xfId="0" applyNumberFormat="1" applyFont="1" applyFill="1" applyAlignment="1">
      <alignment horizontal="center"/>
    </xf>
    <xf numFmtId="0" fontId="2" fillId="2" borderId="6" xfId="0" applyFont="1" applyFill="1" applyBorder="1" applyAlignment="1"/>
    <xf numFmtId="164" fontId="2" fillId="2" borderId="5" xfId="1" applyNumberFormat="1" applyFont="1" applyFill="1" applyBorder="1"/>
    <xf numFmtId="170" fontId="2" fillId="3" borderId="6" xfId="1" applyNumberFormat="1" applyFont="1" applyFill="1" applyBorder="1"/>
    <xf numFmtId="170" fontId="2" fillId="3" borderId="6" xfId="0" applyNumberFormat="1" applyFont="1" applyFill="1" applyBorder="1"/>
    <xf numFmtId="164" fontId="2" fillId="2" borderId="5" xfId="0" applyNumberFormat="1" applyFont="1" applyFill="1" applyBorder="1"/>
    <xf numFmtId="164" fontId="2" fillId="2" borderId="0" xfId="0" applyNumberFormat="1" applyFont="1" applyFill="1" applyBorder="1"/>
    <xf numFmtId="3" fontId="4" fillId="2" borderId="6" xfId="1" applyNumberFormat="1" applyFont="1" applyFill="1" applyBorder="1" applyAlignment="1">
      <alignment horizontal="center"/>
    </xf>
    <xf numFmtId="0" fontId="2" fillId="4" borderId="2" xfId="0" applyFont="1" applyFill="1" applyBorder="1"/>
    <xf numFmtId="0" fontId="2" fillId="4" borderId="0" xfId="0" applyFont="1" applyFill="1" applyBorder="1"/>
    <xf numFmtId="0" fontId="4" fillId="4" borderId="0" xfId="0" applyFont="1" applyFill="1" applyBorder="1" applyAlignment="1">
      <alignment horizontal="center"/>
    </xf>
    <xf numFmtId="0" fontId="2" fillId="4" borderId="1" xfId="0" applyFont="1" applyFill="1" applyBorder="1"/>
    <xf numFmtId="0" fontId="2" fillId="4" borderId="5" xfId="0" applyFont="1" applyFill="1" applyBorder="1"/>
    <xf numFmtId="0" fontId="2" fillId="5" borderId="2" xfId="0" applyFont="1" applyFill="1" applyBorder="1"/>
    <xf numFmtId="0" fontId="2" fillId="5" borderId="0" xfId="0" applyFont="1" applyFill="1" applyBorder="1"/>
    <xf numFmtId="0" fontId="4" fillId="5" borderId="0" xfId="0" applyFont="1" applyFill="1" applyBorder="1" applyAlignment="1">
      <alignment horizontal="center"/>
    </xf>
    <xf numFmtId="0" fontId="7" fillId="0" borderId="0" xfId="0" applyFont="1" applyAlignment="1">
      <alignment horizontal="center"/>
    </xf>
    <xf numFmtId="3" fontId="7" fillId="4" borderId="0" xfId="0" applyNumberFormat="1" applyFont="1" applyFill="1" applyBorder="1"/>
    <xf numFmtId="3" fontId="7" fillId="4" borderId="5" xfId="0" applyNumberFormat="1" applyFont="1" applyFill="1" applyBorder="1"/>
    <xf numFmtId="0" fontId="7" fillId="2" borderId="0" xfId="0" applyFont="1" applyFill="1" applyAlignment="1">
      <alignment horizontal="center"/>
    </xf>
    <xf numFmtId="0" fontId="7" fillId="6" borderId="0" xfId="0" applyFont="1" applyFill="1" applyBorder="1"/>
    <xf numFmtId="0" fontId="6" fillId="6" borderId="0" xfId="0" applyFont="1" applyFill="1" applyBorder="1" applyAlignment="1">
      <alignment horizontal="center"/>
    </xf>
    <xf numFmtId="0" fontId="7" fillId="6" borderId="10" xfId="0" applyFont="1" applyFill="1" applyBorder="1"/>
    <xf numFmtId="3" fontId="7" fillId="6" borderId="0" xfId="0" applyNumberFormat="1" applyFont="1" applyFill="1" applyBorder="1"/>
    <xf numFmtId="0" fontId="7" fillId="6" borderId="5" xfId="0" applyFont="1" applyFill="1" applyBorder="1"/>
    <xf numFmtId="0" fontId="7" fillId="6" borderId="11" xfId="0" applyFont="1" applyFill="1" applyBorder="1"/>
    <xf numFmtId="0" fontId="17" fillId="4" borderId="0" xfId="0" applyFont="1" applyFill="1" applyBorder="1" applyAlignment="1">
      <alignment horizontal="center"/>
    </xf>
    <xf numFmtId="0" fontId="19" fillId="6" borderId="2" xfId="0" applyFont="1" applyFill="1" applyBorder="1" applyAlignment="1">
      <alignment horizontal="center"/>
    </xf>
    <xf numFmtId="0" fontId="19" fillId="6" borderId="0" xfId="0" applyFont="1" applyFill="1" applyBorder="1" applyAlignment="1">
      <alignment horizontal="center"/>
    </xf>
    <xf numFmtId="0" fontId="7" fillId="6" borderId="0" xfId="0" applyFont="1" applyFill="1" applyBorder="1" applyAlignment="1">
      <alignment horizontal="center"/>
    </xf>
    <xf numFmtId="0" fontId="19" fillId="6" borderId="1" xfId="0" applyFont="1" applyFill="1" applyBorder="1" applyAlignment="1">
      <alignment horizontal="center"/>
    </xf>
    <xf numFmtId="0" fontId="19" fillId="6" borderId="5" xfId="0" applyFont="1" applyFill="1" applyBorder="1" applyAlignment="1">
      <alignment horizontal="center"/>
    </xf>
    <xf numFmtId="0" fontId="19" fillId="2" borderId="3" xfId="0" applyFont="1" applyFill="1" applyBorder="1" applyAlignment="1"/>
    <xf numFmtId="0" fontId="6" fillId="3" borderId="6" xfId="0" applyFont="1" applyFill="1" applyBorder="1"/>
    <xf numFmtId="0" fontId="7" fillId="3" borderId="6" xfId="0" applyFont="1" applyFill="1" applyBorder="1"/>
    <xf numFmtId="0" fontId="4" fillId="5" borderId="10" xfId="0" applyFont="1" applyFill="1" applyBorder="1" applyAlignment="1">
      <alignment horizontal="center"/>
    </xf>
    <xf numFmtId="3" fontId="2" fillId="5" borderId="0" xfId="0" applyNumberFormat="1" applyFont="1" applyFill="1" applyBorder="1"/>
    <xf numFmtId="3" fontId="2" fillId="5" borderId="10" xfId="0" applyNumberFormat="1" applyFont="1" applyFill="1" applyBorder="1"/>
    <xf numFmtId="0" fontId="2" fillId="5" borderId="10" xfId="0" applyFont="1" applyFill="1" applyBorder="1"/>
    <xf numFmtId="3" fontId="2" fillId="2" borderId="6" xfId="3" applyNumberFormat="1" applyFont="1" applyFill="1" applyBorder="1"/>
    <xf numFmtId="3" fontId="7" fillId="3" borderId="8" xfId="0" applyNumberFormat="1" applyFont="1" applyFill="1" applyBorder="1"/>
    <xf numFmtId="3" fontId="7" fillId="3" borderId="8" xfId="1" applyNumberFormat="1" applyFont="1" applyFill="1" applyBorder="1"/>
    <xf numFmtId="9" fontId="7" fillId="3" borderId="8" xfId="3" applyFont="1" applyFill="1" applyBorder="1"/>
    <xf numFmtId="43" fontId="7" fillId="3" borderId="8" xfId="1" applyNumberFormat="1" applyFont="1" applyFill="1" applyBorder="1"/>
    <xf numFmtId="164" fontId="2" fillId="3" borderId="0" xfId="0" applyNumberFormat="1" applyFont="1" applyFill="1" applyBorder="1"/>
    <xf numFmtId="0" fontId="4" fillId="3" borderId="10" xfId="0" applyFont="1" applyFill="1" applyBorder="1"/>
    <xf numFmtId="0" fontId="5" fillId="4" borderId="0" xfId="2" applyFont="1" applyFill="1" applyAlignment="1">
      <alignment horizontal="center"/>
    </xf>
    <xf numFmtId="0" fontId="4" fillId="4" borderId="0" xfId="0" applyFont="1" applyFill="1" applyBorder="1" applyAlignment="1">
      <alignment horizontal="center"/>
    </xf>
    <xf numFmtId="0" fontId="2" fillId="4" borderId="0" xfId="0" applyFont="1" applyFill="1" applyBorder="1" applyAlignment="1">
      <alignment horizontal="center"/>
    </xf>
    <xf numFmtId="0" fontId="2" fillId="2" borderId="6" xfId="0" applyFont="1" applyFill="1" applyBorder="1" applyAlignment="1">
      <alignment horizontal="center"/>
    </xf>
    <xf numFmtId="0" fontId="4" fillId="2" borderId="6" xfId="0" applyFont="1" applyFill="1" applyBorder="1" applyAlignment="1">
      <alignment horizontal="center"/>
    </xf>
    <xf numFmtId="165" fontId="2" fillId="2" borderId="6" xfId="3" applyNumberFormat="1" applyFont="1" applyFill="1" applyBorder="1" applyAlignment="1">
      <alignment horizontal="center"/>
    </xf>
    <xf numFmtId="0" fontId="5" fillId="4" borderId="0" xfId="2" applyFont="1" applyFill="1" applyBorder="1" applyAlignment="1">
      <alignment horizontal="center"/>
    </xf>
    <xf numFmtId="0" fontId="4" fillId="2" borderId="6" xfId="0" applyFont="1" applyFill="1" applyBorder="1" applyAlignment="1">
      <alignment horizontal="center"/>
    </xf>
    <xf numFmtId="0" fontId="4" fillId="2" borderId="13" xfId="0" applyFont="1" applyFill="1" applyBorder="1" applyAlignment="1">
      <alignment horizontal="center"/>
    </xf>
    <xf numFmtId="3" fontId="7" fillId="4" borderId="0" xfId="0" applyNumberFormat="1" applyFont="1" applyFill="1"/>
    <xf numFmtId="3" fontId="7" fillId="5" borderId="0" xfId="0" applyNumberFormat="1" applyFont="1" applyFill="1"/>
    <xf numFmtId="0" fontId="6" fillId="6" borderId="4" xfId="0" applyFont="1" applyFill="1" applyBorder="1"/>
    <xf numFmtId="3" fontId="6" fillId="6" borderId="4" xfId="0" applyNumberFormat="1" applyFont="1" applyFill="1" applyBorder="1"/>
    <xf numFmtId="0" fontId="2" fillId="6" borderId="0" xfId="0" applyFont="1" applyFill="1" applyBorder="1" applyAlignment="1">
      <alignment horizontal="center"/>
    </xf>
    <xf numFmtId="169" fontId="2" fillId="6" borderId="0" xfId="1" applyNumberFormat="1" applyFont="1" applyFill="1" applyBorder="1" applyAlignment="1">
      <alignment horizontal="right"/>
    </xf>
    <xf numFmtId="0" fontId="2" fillId="6" borderId="8" xfId="0" applyFont="1" applyFill="1" applyBorder="1" applyAlignment="1"/>
    <xf numFmtId="0" fontId="2" fillId="6" borderId="0" xfId="0" applyFont="1" applyFill="1" applyBorder="1" applyAlignment="1"/>
    <xf numFmtId="0" fontId="4" fillId="3" borderId="2" xfId="0" applyFont="1" applyFill="1" applyBorder="1"/>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12" xfId="0" applyFont="1" applyFill="1" applyBorder="1" applyAlignment="1">
      <alignment horizontal="center"/>
    </xf>
    <xf numFmtId="0" fontId="21" fillId="0" borderId="0" xfId="0" applyFont="1" applyAlignment="1">
      <alignment vertical="center"/>
    </xf>
    <xf numFmtId="0" fontId="22" fillId="3" borderId="0" xfId="0" applyFont="1" applyFill="1" applyBorder="1"/>
    <xf numFmtId="0" fontId="2" fillId="3" borderId="0" xfId="0" applyFont="1" applyFill="1"/>
    <xf numFmtId="0" fontId="22" fillId="3" borderId="10" xfId="0" applyFont="1" applyFill="1" applyBorder="1"/>
    <xf numFmtId="9" fontId="2" fillId="2" borderId="0" xfId="3" applyFont="1" applyFill="1"/>
    <xf numFmtId="0" fontId="6" fillId="2" borderId="0" xfId="0" applyFont="1" applyFill="1" applyAlignment="1">
      <alignment horizontal="center"/>
    </xf>
    <xf numFmtId="164" fontId="7" fillId="2" borderId="0" xfId="1" applyNumberFormat="1" applyFont="1" applyFill="1"/>
    <xf numFmtId="164" fontId="6" fillId="2" borderId="0" xfId="1" applyNumberFormat="1" applyFont="1" applyFill="1"/>
    <xf numFmtId="164" fontId="7" fillId="2" borderId="0" xfId="0" applyNumberFormat="1" applyFont="1" applyFill="1"/>
    <xf numFmtId="164" fontId="2" fillId="2" borderId="0" xfId="1" applyNumberFormat="1" applyFont="1" applyFill="1"/>
    <xf numFmtId="164" fontId="4" fillId="2" borderId="0" xfId="1" applyNumberFormat="1" applyFont="1" applyFill="1"/>
    <xf numFmtId="0" fontId="4" fillId="2" borderId="0" xfId="0" applyFont="1" applyFill="1" applyAlignment="1">
      <alignment horizontal="center"/>
    </xf>
    <xf numFmtId="164" fontId="4" fillId="2" borderId="0" xfId="1" quotePrefix="1" applyNumberFormat="1" applyFont="1" applyFill="1"/>
    <xf numFmtId="0" fontId="4" fillId="2" borderId="0" xfId="0" applyFont="1" applyFill="1" applyBorder="1"/>
    <xf numFmtId="164" fontId="4" fillId="2" borderId="0" xfId="1" applyNumberFormat="1" applyFont="1" applyFill="1" applyBorder="1"/>
    <xf numFmtId="164" fontId="2" fillId="3" borderId="0" xfId="1" applyNumberFormat="1" applyFont="1" applyFill="1" applyBorder="1"/>
    <xf numFmtId="164" fontId="4" fillId="3" borderId="0" xfId="1" applyNumberFormat="1" applyFont="1" applyFill="1" applyBorder="1"/>
    <xf numFmtId="10" fontId="2" fillId="3" borderId="0" xfId="0" applyNumberFormat="1" applyFont="1" applyFill="1" applyBorder="1"/>
    <xf numFmtId="0" fontId="0" fillId="3" borderId="2" xfId="0" applyFill="1" applyBorder="1"/>
    <xf numFmtId="0" fontId="0" fillId="3" borderId="0" xfId="0" applyFill="1" applyBorder="1"/>
    <xf numFmtId="3" fontId="23" fillId="3" borderId="6" xfId="0" applyNumberFormat="1" applyFont="1" applyFill="1" applyBorder="1"/>
    <xf numFmtId="165" fontId="2" fillId="2" borderId="0" xfId="3" applyNumberFormat="1" applyFont="1" applyFill="1" applyAlignment="1"/>
    <xf numFmtId="164" fontId="2" fillId="2" borderId="0" xfId="1" applyNumberFormat="1" applyFont="1" applyFill="1" applyAlignment="1"/>
    <xf numFmtId="0" fontId="24" fillId="8" borderId="19" xfId="4" applyFont="1" applyFill="1" applyBorder="1" applyAlignment="1" applyProtection="1">
      <alignment horizontal="center"/>
    </xf>
    <xf numFmtId="0" fontId="4" fillId="8" borderId="12" xfId="0" applyFont="1" applyFill="1" applyBorder="1" applyAlignment="1">
      <alignment horizontal="center"/>
    </xf>
    <xf numFmtId="0" fontId="24" fillId="8" borderId="6" xfId="4" applyFont="1" applyFill="1" applyBorder="1" applyAlignment="1" applyProtection="1">
      <alignment horizontal="center"/>
    </xf>
    <xf numFmtId="0" fontId="4" fillId="8" borderId="20" xfId="0" applyFont="1" applyFill="1" applyBorder="1" applyAlignment="1">
      <alignment horizontal="center"/>
    </xf>
    <xf numFmtId="0" fontId="2" fillId="8" borderId="19" xfId="0" applyFont="1" applyFill="1" applyBorder="1"/>
    <xf numFmtId="0" fontId="2" fillId="8" borderId="12" xfId="0" applyFont="1" applyFill="1" applyBorder="1"/>
    <xf numFmtId="0" fontId="25" fillId="8" borderId="6" xfId="4" applyFont="1" applyFill="1" applyBorder="1" applyProtection="1"/>
    <xf numFmtId="0" fontId="2" fillId="8" borderId="20" xfId="0" applyFont="1" applyFill="1" applyBorder="1"/>
    <xf numFmtId="164" fontId="2" fillId="3" borderId="0" xfId="1" applyNumberFormat="1" applyFont="1" applyFill="1"/>
    <xf numFmtId="165" fontId="2" fillId="2" borderId="0" xfId="3" applyNumberFormat="1" applyFont="1" applyFill="1"/>
    <xf numFmtId="10" fontId="2" fillId="2" borderId="0" xfId="3" applyNumberFormat="1" applyFont="1" applyFill="1"/>
    <xf numFmtId="3" fontId="2" fillId="5" borderId="6" xfId="0" applyNumberFormat="1" applyFont="1" applyFill="1" applyBorder="1"/>
    <xf numFmtId="0" fontId="24" fillId="8" borderId="19" xfId="4" applyFont="1" applyFill="1" applyBorder="1" applyAlignment="1" applyProtection="1">
      <alignment horizontal="center"/>
    </xf>
    <xf numFmtId="0" fontId="24" fillId="8" borderId="12" xfId="4" applyFont="1" applyFill="1" applyBorder="1" applyAlignment="1" applyProtection="1">
      <alignment horizontal="center"/>
    </xf>
    <xf numFmtId="0" fontId="24" fillId="8" borderId="6" xfId="4" applyFont="1" applyFill="1" applyBorder="1" applyAlignment="1" applyProtection="1">
      <alignment horizontal="center"/>
    </xf>
    <xf numFmtId="0" fontId="24" fillId="8" borderId="20" xfId="4" applyFont="1" applyFill="1" applyBorder="1" applyAlignment="1" applyProtection="1">
      <alignment horizontal="center"/>
    </xf>
    <xf numFmtId="3" fontId="7" fillId="6" borderId="0" xfId="0" applyNumberFormat="1" applyFont="1" applyFill="1" applyBorder="1" applyAlignment="1">
      <alignment horizontal="right"/>
    </xf>
    <xf numFmtId="3" fontId="6" fillId="6" borderId="4" xfId="0" applyNumberFormat="1" applyFont="1" applyFill="1" applyBorder="1" applyAlignment="1">
      <alignment horizontal="right"/>
    </xf>
    <xf numFmtId="0" fontId="26" fillId="8" borderId="4" xfId="0" applyFont="1" applyFill="1" applyBorder="1"/>
    <xf numFmtId="3" fontId="26" fillId="8" borderId="4" xfId="0" applyNumberFormat="1" applyFont="1" applyFill="1" applyBorder="1" applyAlignment="1">
      <alignment horizontal="right"/>
    </xf>
    <xf numFmtId="0" fontId="26" fillId="8" borderId="43" xfId="0" applyFont="1" applyFill="1" applyBorder="1"/>
    <xf numFmtId="3" fontId="26" fillId="8" borderId="43" xfId="0" applyNumberFormat="1" applyFont="1" applyFill="1" applyBorder="1" applyAlignment="1">
      <alignment horizontal="right"/>
    </xf>
    <xf numFmtId="0" fontId="4" fillId="6" borderId="0" xfId="0" applyFont="1" applyFill="1" applyBorder="1" applyAlignment="1">
      <alignment horizontal="center"/>
    </xf>
    <xf numFmtId="169" fontId="4" fillId="6" borderId="0" xfId="0" applyNumberFormat="1" applyFont="1" applyFill="1" applyBorder="1" applyAlignment="1">
      <alignment horizontal="center"/>
    </xf>
    <xf numFmtId="3" fontId="2" fillId="3" borderId="0" xfId="0" applyNumberFormat="1" applyFont="1" applyFill="1" applyBorder="1"/>
    <xf numFmtId="0" fontId="5" fillId="5" borderId="0" xfId="2"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4" fillId="4" borderId="9" xfId="0" applyFont="1" applyFill="1" applyBorder="1" applyAlignment="1">
      <alignment horizontal="center"/>
    </xf>
    <xf numFmtId="0" fontId="4" fillId="5" borderId="7" xfId="0" applyFont="1" applyFill="1" applyBorder="1" applyAlignment="1">
      <alignment horizontal="center"/>
    </xf>
    <xf numFmtId="0" fontId="4" fillId="5" borderId="8" xfId="0" applyFont="1" applyFill="1" applyBorder="1" applyAlignment="1">
      <alignment horizontal="center"/>
    </xf>
    <xf numFmtId="0" fontId="4" fillId="5" borderId="9" xfId="0" applyFont="1" applyFill="1" applyBorder="1" applyAlignment="1">
      <alignment horizontal="center"/>
    </xf>
    <xf numFmtId="0" fontId="20" fillId="2" borderId="4" xfId="0" applyFont="1" applyFill="1" applyBorder="1" applyAlignment="1">
      <alignment horizontal="center"/>
    </xf>
    <xf numFmtId="0" fontId="20" fillId="2" borderId="12" xfId="0" applyFont="1" applyFill="1" applyBorder="1" applyAlignment="1">
      <alignment horizontal="center"/>
    </xf>
    <xf numFmtId="0" fontId="20" fillId="7" borderId="7" xfId="0" applyFont="1" applyFill="1" applyBorder="1" applyAlignment="1">
      <alignment horizontal="center"/>
    </xf>
    <xf numFmtId="0" fontId="20" fillId="7" borderId="8" xfId="0" applyFont="1" applyFill="1" applyBorder="1" applyAlignment="1">
      <alignment horizontal="center"/>
    </xf>
    <xf numFmtId="0" fontId="20" fillId="7" borderId="9" xfId="0" applyFont="1" applyFill="1" applyBorder="1" applyAlignment="1">
      <alignment horizontal="center"/>
    </xf>
    <xf numFmtId="0" fontId="5" fillId="4" borderId="0" xfId="2" applyFont="1" applyFill="1" applyBorder="1" applyAlignment="1">
      <alignment horizontal="center"/>
    </xf>
    <xf numFmtId="0" fontId="6" fillId="6" borderId="0" xfId="0" applyFont="1" applyFill="1" applyBorder="1" applyAlignment="1">
      <alignment horizontal="center"/>
    </xf>
    <xf numFmtId="0" fontId="4" fillId="5" borderId="0" xfId="0" applyFont="1" applyFill="1" applyBorder="1" applyAlignment="1">
      <alignment horizontal="center"/>
    </xf>
    <xf numFmtId="0" fontId="2" fillId="5" borderId="0" xfId="0" applyFont="1" applyFill="1" applyAlignment="1">
      <alignment horizontal="center"/>
    </xf>
    <xf numFmtId="0" fontId="17" fillId="5" borderId="0" xfId="0" applyFont="1" applyFill="1" applyBorder="1" applyAlignment="1">
      <alignment horizontal="center"/>
    </xf>
    <xf numFmtId="0" fontId="3" fillId="3" borderId="0" xfId="2" applyFill="1" applyBorder="1" applyAlignment="1">
      <alignment horizontal="center"/>
    </xf>
    <xf numFmtId="0" fontId="4" fillId="4" borderId="0" xfId="0" applyFont="1" applyFill="1" applyBorder="1" applyAlignment="1">
      <alignment horizontal="center"/>
    </xf>
    <xf numFmtId="0" fontId="5" fillId="5" borderId="0" xfId="2" applyFont="1" applyFill="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Alignment="1">
      <alignment horizontal="center"/>
    </xf>
    <xf numFmtId="0" fontId="2" fillId="2" borderId="6" xfId="0" applyFont="1" applyFill="1" applyBorder="1" applyAlignment="1">
      <alignment horizontal="center"/>
    </xf>
    <xf numFmtId="0" fontId="2" fillId="2" borderId="3" xfId="0" applyFont="1" applyFill="1" applyBorder="1" applyAlignment="1">
      <alignment horizontal="center"/>
    </xf>
    <xf numFmtId="0" fontId="4" fillId="2" borderId="13" xfId="0" applyFont="1" applyFill="1" applyBorder="1" applyAlignment="1">
      <alignment horizontal="center"/>
    </xf>
    <xf numFmtId="164" fontId="4" fillId="2" borderId="0" xfId="1" applyNumberFormat="1" applyFont="1" applyFill="1" applyAlignment="1">
      <alignment horizont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7" xfId="2" applyFont="1" applyFill="1" applyBorder="1" applyAlignment="1">
      <alignment horizontal="center"/>
    </xf>
    <xf numFmtId="0" fontId="8" fillId="2" borderId="8" xfId="2"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12" xfId="0" applyFont="1" applyFill="1" applyBorder="1" applyAlignment="1">
      <alignment horizont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1" xfId="0" applyFont="1" applyFill="1" applyBorder="1" applyAlignment="1">
      <alignment horizontal="center" vertic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2" xfId="0" applyFont="1" applyFill="1" applyBorder="1" applyAlignment="1">
      <alignment horizontal="center"/>
    </xf>
    <xf numFmtId="0" fontId="5" fillId="2" borderId="7" xfId="2" applyFont="1" applyFill="1" applyBorder="1" applyAlignment="1">
      <alignment horizontal="center"/>
    </xf>
    <xf numFmtId="0" fontId="5" fillId="2" borderId="8" xfId="2" applyFont="1" applyFill="1" applyBorder="1" applyAlignment="1">
      <alignment horizontal="center"/>
    </xf>
    <xf numFmtId="0" fontId="4"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0" xfId="2" applyFill="1" applyAlignment="1">
      <alignment horizontal="center"/>
    </xf>
    <xf numFmtId="165" fontId="2" fillId="2" borderId="0" xfId="3" applyNumberFormat="1" applyFont="1" applyFill="1" applyAlignment="1">
      <alignment horizontal="center"/>
    </xf>
    <xf numFmtId="0" fontId="2" fillId="2" borderId="0" xfId="0" applyFont="1" applyFill="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xf numFmtId="0" fontId="6" fillId="2" borderId="18" xfId="0" applyFont="1" applyFill="1" applyBorder="1" applyAlignment="1">
      <alignment horizontal="center"/>
    </xf>
    <xf numFmtId="0" fontId="6" fillId="2" borderId="31" xfId="0" applyFont="1" applyFill="1" applyBorder="1" applyAlignment="1">
      <alignment horizontal="center"/>
    </xf>
    <xf numFmtId="0" fontId="6" fillId="2" borderId="35" xfId="0" applyFont="1" applyFill="1" applyBorder="1" applyAlignment="1">
      <alignment horizontal="center"/>
    </xf>
    <xf numFmtId="0" fontId="6" fillId="2" borderId="19" xfId="0" applyFont="1" applyFill="1" applyBorder="1" applyAlignment="1">
      <alignment horizontal="center"/>
    </xf>
    <xf numFmtId="0" fontId="6" fillId="2" borderId="6" xfId="0" applyFont="1" applyFill="1" applyBorder="1" applyAlignment="1">
      <alignment horizontal="center"/>
    </xf>
    <xf numFmtId="0" fontId="7" fillId="2" borderId="19" xfId="0" applyFont="1" applyFill="1" applyBorder="1" applyAlignment="1">
      <alignment horizontal="right"/>
    </xf>
    <xf numFmtId="0" fontId="7" fillId="2" borderId="6" xfId="0" applyFont="1" applyFill="1" applyBorder="1" applyAlignment="1">
      <alignment horizontal="right"/>
    </xf>
    <xf numFmtId="0" fontId="6" fillId="2" borderId="21" xfId="0" applyFont="1" applyFill="1" applyBorder="1" applyAlignment="1">
      <alignment horizontal="right"/>
    </xf>
    <xf numFmtId="0" fontId="6" fillId="2" borderId="22" xfId="0" applyFont="1" applyFill="1" applyBorder="1" applyAlignment="1">
      <alignment horizontal="right"/>
    </xf>
    <xf numFmtId="0" fontId="6" fillId="2" borderId="0" xfId="0" applyFont="1" applyFill="1" applyBorder="1" applyAlignment="1">
      <alignment horizontal="center"/>
    </xf>
    <xf numFmtId="0" fontId="7" fillId="2" borderId="33" xfId="0" applyFont="1" applyFill="1" applyBorder="1" applyAlignment="1">
      <alignment horizontal="center"/>
    </xf>
    <xf numFmtId="0" fontId="7" fillId="2" borderId="30" xfId="0" applyFont="1" applyFill="1" applyBorder="1" applyAlignment="1">
      <alignment horizontal="center"/>
    </xf>
    <xf numFmtId="0" fontId="7" fillId="2" borderId="35" xfId="0" applyFont="1" applyFill="1" applyBorder="1" applyAlignment="1">
      <alignment horizontal="center"/>
    </xf>
    <xf numFmtId="0" fontId="6" fillId="2" borderId="19" xfId="0" applyFont="1" applyFill="1" applyBorder="1" applyAlignment="1">
      <alignment horizontal="right"/>
    </xf>
    <xf numFmtId="0" fontId="6" fillId="2" borderId="6" xfId="0" applyFont="1" applyFill="1" applyBorder="1" applyAlignment="1">
      <alignment horizontal="right"/>
    </xf>
    <xf numFmtId="0" fontId="7" fillId="2" borderId="36" xfId="0" applyFont="1" applyFill="1" applyBorder="1" applyAlignment="1">
      <alignment horizontal="center"/>
    </xf>
    <xf numFmtId="0" fontId="8" fillId="2" borderId="0" xfId="2" applyFont="1" applyFill="1" applyBorder="1" applyAlignment="1">
      <alignment horizontal="center"/>
    </xf>
  </cellXfs>
  <cellStyles count="5">
    <cellStyle name="Hyperkobling" xfId="2" builtinId="8"/>
    <cellStyle name="Komma" xfId="1" builtinId="3"/>
    <cellStyle name="Normal" xfId="0" builtinId="0"/>
    <cellStyle name="Normal 2" xfId="4"/>
    <cellStyle name="Prosent" xfId="3"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FREMSIDE_ØKONOMI!$K$6</c:f>
              <c:strCache>
                <c:ptCount val="1"/>
                <c:pt idx="0">
                  <c:v>avvik</c:v>
                </c:pt>
              </c:strCache>
            </c:strRef>
          </c:tx>
          <c:marker>
            <c:symbol val="none"/>
          </c:marker>
          <c:cat>
            <c:numRef>
              <c:f>FREMSIDE_ØKONOMI!$H$7:$H$9</c:f>
              <c:numCache>
                <c:formatCode>General</c:formatCode>
                <c:ptCount val="3"/>
                <c:pt idx="0">
                  <c:v>1</c:v>
                </c:pt>
                <c:pt idx="1">
                  <c:v>2</c:v>
                </c:pt>
                <c:pt idx="2">
                  <c:v>3</c:v>
                </c:pt>
              </c:numCache>
            </c:numRef>
          </c:cat>
          <c:val>
            <c:numRef>
              <c:f>FREMSIDE_ØKONOMI!$K$7:$K$9</c:f>
              <c:numCache>
                <c:formatCode>#,##0</c:formatCode>
                <c:ptCount val="3"/>
                <c:pt idx="0">
                  <c:v>-1665.3926654436254</c:v>
                </c:pt>
                <c:pt idx="1">
                  <c:v>1189.5751471941476</c:v>
                </c:pt>
                <c:pt idx="2">
                  <c:v>1318.1711880155854</c:v>
                </c:pt>
              </c:numCache>
            </c:numRef>
          </c:val>
          <c:smooth val="0"/>
        </c:ser>
        <c:dLbls>
          <c:showLegendKey val="0"/>
          <c:showVal val="0"/>
          <c:showCatName val="0"/>
          <c:showSerName val="0"/>
          <c:showPercent val="0"/>
          <c:showBubbleSize val="0"/>
        </c:dLbls>
        <c:smooth val="0"/>
        <c:axId val="383359592"/>
        <c:axId val="383354496"/>
      </c:lineChart>
      <c:catAx>
        <c:axId val="383359592"/>
        <c:scaling>
          <c:orientation val="minMax"/>
        </c:scaling>
        <c:delete val="0"/>
        <c:axPos val="b"/>
        <c:numFmt formatCode="General" sourceLinked="1"/>
        <c:majorTickMark val="out"/>
        <c:minorTickMark val="none"/>
        <c:tickLblPos val="nextTo"/>
        <c:crossAx val="383354496"/>
        <c:crosses val="autoZero"/>
        <c:auto val="1"/>
        <c:lblAlgn val="ctr"/>
        <c:lblOffset val="100"/>
        <c:noMultiLvlLbl val="0"/>
      </c:catAx>
      <c:valAx>
        <c:axId val="383354496"/>
        <c:scaling>
          <c:orientation val="minMax"/>
        </c:scaling>
        <c:delete val="0"/>
        <c:axPos val="l"/>
        <c:majorGridlines/>
        <c:numFmt formatCode="#,##0" sourceLinked="1"/>
        <c:majorTickMark val="out"/>
        <c:minorTickMark val="none"/>
        <c:tickLblPos val="nextTo"/>
        <c:crossAx val="3833595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'andre statstilsk'!$C$5</c:f>
              <c:strCache>
                <c:ptCount val="1"/>
                <c:pt idx="0">
                  <c:v>R 2015</c:v>
                </c:pt>
              </c:strCache>
            </c:strRef>
          </c:tx>
          <c:marker>
            <c:symbol val="none"/>
          </c:marker>
          <c:val>
            <c:numRef>
              <c:f>'andre statstilsk'!$C$6:$C$17</c:f>
              <c:numCache>
                <c:formatCode>#,##0</c:formatCode>
                <c:ptCount val="12"/>
                <c:pt idx="0">
                  <c:v>1002</c:v>
                </c:pt>
                <c:pt idx="1">
                  <c:v>2005</c:v>
                </c:pt>
                <c:pt idx="2">
                  <c:v>4000</c:v>
                </c:pt>
                <c:pt idx="3">
                  <c:v>4000</c:v>
                </c:pt>
                <c:pt idx="4">
                  <c:v>5000</c:v>
                </c:pt>
                <c:pt idx="5">
                  <c:v>6000</c:v>
                </c:pt>
                <c:pt idx="6">
                  <c:v>7333</c:v>
                </c:pt>
                <c:pt idx="7">
                  <c:v>8000</c:v>
                </c:pt>
              </c:numCache>
            </c:numRef>
          </c:val>
          <c:smooth val="0"/>
        </c:ser>
        <c:ser>
          <c:idx val="1"/>
          <c:order val="1"/>
          <c:tx>
            <c:strRef>
              <c:f>'andre statstilsk'!$D$5</c:f>
              <c:strCache>
                <c:ptCount val="1"/>
                <c:pt idx="0">
                  <c:v>B 2015</c:v>
                </c:pt>
              </c:strCache>
            </c:strRef>
          </c:tx>
          <c:marker>
            <c:symbol val="none"/>
          </c:marker>
          <c:val>
            <c:numRef>
              <c:f>'andre statstilsk'!$D$6:$D$17</c:f>
              <c:numCache>
                <c:formatCode>#,##0</c:formatCode>
                <c:ptCount val="12"/>
                <c:pt idx="0">
                  <c:v>1000</c:v>
                </c:pt>
                <c:pt idx="1">
                  <c:v>2000</c:v>
                </c:pt>
                <c:pt idx="2">
                  <c:v>4000</c:v>
                </c:pt>
                <c:pt idx="3">
                  <c:v>4000</c:v>
                </c:pt>
                <c:pt idx="4">
                  <c:v>5000</c:v>
                </c:pt>
                <c:pt idx="5">
                  <c:v>6000</c:v>
                </c:pt>
                <c:pt idx="6">
                  <c:v>7333</c:v>
                </c:pt>
                <c:pt idx="7">
                  <c:v>8000</c:v>
                </c:pt>
                <c:pt idx="8">
                  <c:v>9333</c:v>
                </c:pt>
                <c:pt idx="9">
                  <c:v>10000</c:v>
                </c:pt>
                <c:pt idx="10">
                  <c:v>10000</c:v>
                </c:pt>
                <c:pt idx="11">
                  <c:v>10000</c:v>
                </c:pt>
              </c:numCache>
            </c:numRef>
          </c:val>
          <c:smooth val="0"/>
        </c:ser>
        <c:dLbls>
          <c:showLegendKey val="0"/>
          <c:showVal val="0"/>
          <c:showCatName val="0"/>
          <c:showSerName val="0"/>
          <c:showPercent val="0"/>
          <c:showBubbleSize val="0"/>
        </c:dLbls>
        <c:smooth val="0"/>
        <c:axId val="384550704"/>
        <c:axId val="384551488"/>
      </c:lineChart>
      <c:catAx>
        <c:axId val="384550704"/>
        <c:scaling>
          <c:orientation val="minMax"/>
        </c:scaling>
        <c:delete val="0"/>
        <c:axPos val="b"/>
        <c:majorTickMark val="out"/>
        <c:minorTickMark val="none"/>
        <c:tickLblPos val="nextTo"/>
        <c:crossAx val="384551488"/>
        <c:crosses val="autoZero"/>
        <c:auto val="1"/>
        <c:lblAlgn val="ctr"/>
        <c:lblOffset val="100"/>
        <c:noMultiLvlLbl val="0"/>
      </c:catAx>
      <c:valAx>
        <c:axId val="384551488"/>
        <c:scaling>
          <c:orientation val="minMax"/>
        </c:scaling>
        <c:delete val="0"/>
        <c:axPos val="l"/>
        <c:majorGridlines/>
        <c:numFmt formatCode="#,##0" sourceLinked="1"/>
        <c:majorTickMark val="out"/>
        <c:minorTickMark val="none"/>
        <c:tickLblPos val="nextTo"/>
        <c:crossAx val="3845507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helsesent!$R$76:$R$77</c:f>
              <c:strCache>
                <c:ptCount val="2"/>
                <c:pt idx="0">
                  <c:v>R2014</c:v>
                </c:pt>
                <c:pt idx="1">
                  <c:v>kr/innb</c:v>
                </c:pt>
              </c:strCache>
            </c:strRef>
          </c:tx>
          <c:marker>
            <c:symbol val="none"/>
          </c:marker>
          <c:cat>
            <c:numRef>
              <c:f>helsesent!$P$78:$P$89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helsesent!$R$78:$R$89</c:f>
              <c:numCache>
                <c:formatCode>_(* #,##0.00_);_(* \(#,##0.00\);_(* "-"??_);_(@_)</c:formatCode>
                <c:ptCount val="12"/>
                <c:pt idx="0">
                  <c:v>0.2256667426487349</c:v>
                </c:pt>
                <c:pt idx="1">
                  <c:v>0.43241395030772739</c:v>
                </c:pt>
                <c:pt idx="2">
                  <c:v>0.61545475267836791</c:v>
                </c:pt>
                <c:pt idx="3">
                  <c:v>0.84340095737405973</c:v>
                </c:pt>
                <c:pt idx="4">
                  <c:v>1.0622293138819239</c:v>
                </c:pt>
                <c:pt idx="5">
                  <c:v>0</c:v>
                </c:pt>
                <c:pt idx="6">
                  <c:v>0</c:v>
                </c:pt>
                <c:pt idx="7">
                  <c:v>0</c:v>
                </c:pt>
                <c:pt idx="8">
                  <c:v>0</c:v>
                </c:pt>
                <c:pt idx="9">
                  <c:v>0</c:v>
                </c:pt>
                <c:pt idx="10">
                  <c:v>0</c:v>
                </c:pt>
                <c:pt idx="11">
                  <c:v>0</c:v>
                </c:pt>
              </c:numCache>
            </c:numRef>
          </c:val>
          <c:smooth val="0"/>
        </c:ser>
        <c:ser>
          <c:idx val="1"/>
          <c:order val="1"/>
          <c:tx>
            <c:strRef>
              <c:f>helsesent!$T$78:$T$79</c:f>
              <c:strCache>
                <c:ptCount val="2"/>
                <c:pt idx="0">
                  <c:v>B2014</c:v>
                </c:pt>
                <c:pt idx="1">
                  <c:v>kr/innb</c:v>
                </c:pt>
              </c:strCache>
            </c:strRef>
          </c:tx>
          <c:marker>
            <c:symbol val="none"/>
          </c:marker>
          <c:cat>
            <c:numRef>
              <c:f>helsesent!$P$78:$P$89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helsesent!$T$80:$T$91</c:f>
              <c:numCache>
                <c:formatCode>_(* #,##0.00_);_(* \(#,##0.00\);_(* "-"??_);_(@_)</c:formatCode>
                <c:ptCount val="12"/>
                <c:pt idx="0">
                  <c:v>0.16152450090744103</c:v>
                </c:pt>
                <c:pt idx="1">
                  <c:v>0.34981851179673323</c:v>
                </c:pt>
                <c:pt idx="2">
                  <c:v>0.53062613430127037</c:v>
                </c:pt>
                <c:pt idx="3">
                  <c:v>0.75476406533575313</c:v>
                </c:pt>
                <c:pt idx="4">
                  <c:v>0.95303992740471866</c:v>
                </c:pt>
                <c:pt idx="5">
                  <c:v>0.95145190562613435</c:v>
                </c:pt>
                <c:pt idx="6">
                  <c:v>1.0226860254083485</c:v>
                </c:pt>
                <c:pt idx="7">
                  <c:v>1.2933303085299455</c:v>
                </c:pt>
                <c:pt idx="8">
                  <c:v>1.566016333938294</c:v>
                </c:pt>
                <c:pt idx="9">
                  <c:v>1.7091651542649728</c:v>
                </c:pt>
                <c:pt idx="10">
                  <c:v>1.9094827586206897</c:v>
                </c:pt>
                <c:pt idx="11">
                  <c:v>2.2579401088929218</c:v>
                </c:pt>
              </c:numCache>
            </c:numRef>
          </c:val>
          <c:smooth val="0"/>
        </c:ser>
        <c:ser>
          <c:idx val="2"/>
          <c:order val="2"/>
          <c:tx>
            <c:strRef>
              <c:f>helsesent!$U$78:$U$79</c:f>
              <c:strCache>
                <c:ptCount val="2"/>
                <c:pt idx="0">
                  <c:v>BJ 2014</c:v>
                </c:pt>
                <c:pt idx="1">
                  <c:v>kr/innb</c:v>
                </c:pt>
              </c:strCache>
            </c:strRef>
          </c:tx>
          <c:marker>
            <c:symbol val="none"/>
          </c:marker>
          <c:cat>
            <c:numRef>
              <c:f>helsesent!$P$78:$P$89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helsesent!$U$80:$U$91</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helsesent!$W$78:$W$79</c:f>
              <c:strCache>
                <c:ptCount val="2"/>
                <c:pt idx="0">
                  <c:v>R 2103</c:v>
                </c:pt>
                <c:pt idx="1">
                  <c:v>Kr/innb</c:v>
                </c:pt>
              </c:strCache>
            </c:strRef>
          </c:tx>
          <c:marker>
            <c:symbol val="none"/>
          </c:marker>
          <c:cat>
            <c:numRef>
              <c:f>helsesent!$P$78:$P$89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helsesent!$W$80:$W$91</c:f>
              <c:numCache>
                <c:formatCode>_(* #,##0.00_);_(* \(#,##0.00\);_(* "-"??_);_(@_)</c:formatCode>
                <c:ptCount val="12"/>
                <c:pt idx="0">
                  <c:v>0.18496029892573565</c:v>
                </c:pt>
                <c:pt idx="1">
                  <c:v>0.37856141989724429</c:v>
                </c:pt>
                <c:pt idx="2">
                  <c:v>0.54553946753853344</c:v>
                </c:pt>
                <c:pt idx="3">
                  <c:v>0.74638019617001405</c:v>
                </c:pt>
                <c:pt idx="4">
                  <c:v>0.93741242410088743</c:v>
                </c:pt>
                <c:pt idx="5">
                  <c:v>1.0135450723960766</c:v>
                </c:pt>
                <c:pt idx="6">
                  <c:v>1.1751517982251285</c:v>
                </c:pt>
                <c:pt idx="7">
                  <c:v>1.3085007006071929</c:v>
                </c:pt>
                <c:pt idx="8">
                  <c:v>1.55908453993461</c:v>
                </c:pt>
                <c:pt idx="9">
                  <c:v>1.7475478748248483</c:v>
                </c:pt>
                <c:pt idx="10">
                  <c:v>1.9250350303596451</c:v>
                </c:pt>
                <c:pt idx="11">
                  <c:v>2.1597384399813171</c:v>
                </c:pt>
              </c:numCache>
            </c:numRef>
          </c:val>
          <c:smooth val="0"/>
        </c:ser>
        <c:dLbls>
          <c:showLegendKey val="0"/>
          <c:showVal val="0"/>
          <c:showCatName val="0"/>
          <c:showSerName val="0"/>
          <c:showPercent val="0"/>
          <c:showBubbleSize val="0"/>
        </c:dLbls>
        <c:smooth val="0"/>
        <c:axId val="427706016"/>
        <c:axId val="427702880"/>
      </c:lineChart>
      <c:catAx>
        <c:axId val="427706016"/>
        <c:scaling>
          <c:orientation val="minMax"/>
        </c:scaling>
        <c:delete val="0"/>
        <c:axPos val="b"/>
        <c:numFmt formatCode="General" sourceLinked="1"/>
        <c:majorTickMark val="out"/>
        <c:minorTickMark val="none"/>
        <c:tickLblPos val="nextTo"/>
        <c:crossAx val="427702880"/>
        <c:crosses val="autoZero"/>
        <c:auto val="1"/>
        <c:lblAlgn val="ctr"/>
        <c:lblOffset val="100"/>
        <c:noMultiLvlLbl val="0"/>
      </c:catAx>
      <c:valAx>
        <c:axId val="427702880"/>
        <c:scaling>
          <c:orientation val="minMax"/>
        </c:scaling>
        <c:delete val="0"/>
        <c:axPos val="l"/>
        <c:majorGridlines/>
        <c:numFmt formatCode="_(* #,##0.00_);_(* \(#,##0.00\);_(* &quot;-&quot;??_);_(@_)" sourceLinked="1"/>
        <c:majorTickMark val="out"/>
        <c:minorTickMark val="none"/>
        <c:tickLblPos val="nextTo"/>
        <c:crossAx val="4277060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koord_eining!$C$5</c:f>
              <c:strCache>
                <c:ptCount val="1"/>
                <c:pt idx="0">
                  <c:v>R 2015</c:v>
                </c:pt>
              </c:strCache>
            </c:strRef>
          </c:tx>
          <c:marker>
            <c:symbol val="none"/>
          </c:marker>
          <c:cat>
            <c:numRef>
              <c:f>koord_eining!$B$6:$B$17</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koord_eining!$C$6:$C$17</c:f>
              <c:numCache>
                <c:formatCode>#,##0</c:formatCode>
                <c:ptCount val="12"/>
                <c:pt idx="0">
                  <c:v>2</c:v>
                </c:pt>
                <c:pt idx="1">
                  <c:v>229</c:v>
                </c:pt>
                <c:pt idx="2">
                  <c:v>355</c:v>
                </c:pt>
                <c:pt idx="3">
                  <c:v>490</c:v>
                </c:pt>
                <c:pt idx="4">
                  <c:v>680</c:v>
                </c:pt>
                <c:pt idx="5">
                  <c:v>796</c:v>
                </c:pt>
                <c:pt idx="6">
                  <c:v>620</c:v>
                </c:pt>
                <c:pt idx="7">
                  <c:v>1240</c:v>
                </c:pt>
              </c:numCache>
            </c:numRef>
          </c:val>
          <c:smooth val="0"/>
        </c:ser>
        <c:ser>
          <c:idx val="1"/>
          <c:order val="1"/>
          <c:tx>
            <c:strRef>
              <c:f>koord_eining!$D$5</c:f>
              <c:strCache>
                <c:ptCount val="1"/>
                <c:pt idx="0">
                  <c:v>B 2015</c:v>
                </c:pt>
              </c:strCache>
            </c:strRef>
          </c:tx>
          <c:marker>
            <c:symbol val="none"/>
          </c:marker>
          <c:cat>
            <c:numRef>
              <c:f>koord_eining!$B$6:$B$17</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koord_eining!$D$6:$D$17</c:f>
              <c:numCache>
                <c:formatCode>#,##0</c:formatCode>
                <c:ptCount val="12"/>
                <c:pt idx="6">
                  <c:v>620</c:v>
                </c:pt>
                <c:pt idx="7">
                  <c:v>1240</c:v>
                </c:pt>
                <c:pt idx="8">
                  <c:v>1898</c:v>
                </c:pt>
                <c:pt idx="9">
                  <c:v>2557</c:v>
                </c:pt>
                <c:pt idx="10">
                  <c:v>3215</c:v>
                </c:pt>
                <c:pt idx="11">
                  <c:v>3874</c:v>
                </c:pt>
              </c:numCache>
            </c:numRef>
          </c:val>
          <c:smooth val="0"/>
        </c:ser>
        <c:dLbls>
          <c:showLegendKey val="0"/>
          <c:showVal val="0"/>
          <c:showCatName val="0"/>
          <c:showSerName val="0"/>
          <c:showPercent val="0"/>
          <c:showBubbleSize val="0"/>
        </c:dLbls>
        <c:smooth val="0"/>
        <c:axId val="427697392"/>
        <c:axId val="427704056"/>
      </c:lineChart>
      <c:catAx>
        <c:axId val="427697392"/>
        <c:scaling>
          <c:orientation val="minMax"/>
        </c:scaling>
        <c:delete val="0"/>
        <c:axPos val="b"/>
        <c:numFmt formatCode="#,##0" sourceLinked="1"/>
        <c:majorTickMark val="out"/>
        <c:minorTickMark val="none"/>
        <c:tickLblPos val="nextTo"/>
        <c:crossAx val="427704056"/>
        <c:crosses val="autoZero"/>
        <c:auto val="1"/>
        <c:lblAlgn val="ctr"/>
        <c:lblOffset val="100"/>
        <c:noMultiLvlLbl val="0"/>
      </c:catAx>
      <c:valAx>
        <c:axId val="427704056"/>
        <c:scaling>
          <c:orientation val="minMax"/>
        </c:scaling>
        <c:delete val="0"/>
        <c:axPos val="l"/>
        <c:majorGridlines/>
        <c:numFmt formatCode="#,##0" sourceLinked="1"/>
        <c:majorTickMark val="out"/>
        <c:minorTickMark val="none"/>
        <c:tickLblPos val="nextTo"/>
        <c:crossAx val="4276973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FUE!$F$73</c:f>
              <c:strCache>
                <c:ptCount val="1"/>
                <c:pt idx="0">
                  <c:v>1-16 dg</c:v>
                </c:pt>
              </c:strCache>
            </c:strRef>
          </c:tx>
          <c:marker>
            <c:symbol val="none"/>
          </c:marker>
          <c:cat>
            <c:numRef>
              <c:f>FUE!$B$74:$B$85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FUE!$F$74:$F$85</c:f>
              <c:numCache>
                <c:formatCode>0.0\ %</c:formatCode>
                <c:ptCount val="12"/>
                <c:pt idx="0">
                  <c:v>0</c:v>
                </c:pt>
                <c:pt idx="1">
                  <c:v>2.7E-2</c:v>
                </c:pt>
                <c:pt idx="2">
                  <c:v>1.7999999999999999E-2</c:v>
                </c:pt>
                <c:pt idx="3">
                  <c:v>0.02</c:v>
                </c:pt>
                <c:pt idx="4">
                  <c:v>2.5999999999999999E-2</c:v>
                </c:pt>
                <c:pt idx="5">
                  <c:v>1.2999999999999999E-2</c:v>
                </c:pt>
                <c:pt idx="6">
                  <c:v>1.0999999999999999E-2</c:v>
                </c:pt>
                <c:pt idx="7">
                  <c:v>1.0999999999999999E-2</c:v>
                </c:pt>
                <c:pt idx="8">
                  <c:v>1.2999999999999999E-2</c:v>
                </c:pt>
                <c:pt idx="9">
                  <c:v>1.2999999999999999E-2</c:v>
                </c:pt>
                <c:pt idx="10">
                  <c:v>1.2E-2</c:v>
                </c:pt>
                <c:pt idx="11">
                  <c:v>1.0999999999999999E-2</c:v>
                </c:pt>
              </c:numCache>
            </c:numRef>
          </c:val>
          <c:smooth val="0"/>
        </c:ser>
        <c:ser>
          <c:idx val="1"/>
          <c:order val="1"/>
          <c:tx>
            <c:strRef>
              <c:f>FUE!$G$73</c:f>
              <c:strCache>
                <c:ptCount val="1"/>
                <c:pt idx="0">
                  <c:v>1-360 dg</c:v>
                </c:pt>
              </c:strCache>
            </c:strRef>
          </c:tx>
          <c:marker>
            <c:symbol val="none"/>
          </c:marker>
          <c:cat>
            <c:numRef>
              <c:f>FUE!$B$74:$B$85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FUE!$G$74:$G$85</c:f>
              <c:numCache>
                <c:formatCode>0.0\ %</c:formatCode>
                <c:ptCount val="12"/>
                <c:pt idx="0">
                  <c:v>0</c:v>
                </c:pt>
                <c:pt idx="1">
                  <c:v>2.7E-2</c:v>
                </c:pt>
                <c:pt idx="2">
                  <c:v>1.7999999999999999E-2</c:v>
                </c:pt>
                <c:pt idx="3">
                  <c:v>0.02</c:v>
                </c:pt>
                <c:pt idx="4">
                  <c:v>2.5999999999999999E-2</c:v>
                </c:pt>
                <c:pt idx="5">
                  <c:v>4.2000000000000003E-2</c:v>
                </c:pt>
                <c:pt idx="6">
                  <c:v>3.5999999999999997E-2</c:v>
                </c:pt>
                <c:pt idx="7">
                  <c:v>3.5000000000000003E-2</c:v>
                </c:pt>
                <c:pt idx="8">
                  <c:v>3.4000000000000002E-2</c:v>
                </c:pt>
                <c:pt idx="9">
                  <c:v>3.5000000000000003E-2</c:v>
                </c:pt>
                <c:pt idx="10">
                  <c:v>4.7E-2</c:v>
                </c:pt>
                <c:pt idx="11">
                  <c:v>5.8999999999999997E-2</c:v>
                </c:pt>
              </c:numCache>
            </c:numRef>
          </c:val>
          <c:smooth val="0"/>
        </c:ser>
        <c:ser>
          <c:idx val="2"/>
          <c:order val="2"/>
          <c:tx>
            <c:strRef>
              <c:f>FUE!$H$73</c:f>
              <c:strCache>
                <c:ptCount val="1"/>
                <c:pt idx="0">
                  <c:v>norm</c:v>
                </c:pt>
              </c:strCache>
            </c:strRef>
          </c:tx>
          <c:marker>
            <c:symbol val="none"/>
          </c:marker>
          <c:cat>
            <c:numRef>
              <c:f>FUE!$B$74:$B$85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FUE!$H$74:$H$85</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427698568"/>
        <c:axId val="427698960"/>
      </c:lineChart>
      <c:catAx>
        <c:axId val="427698568"/>
        <c:scaling>
          <c:orientation val="minMax"/>
        </c:scaling>
        <c:delete val="0"/>
        <c:axPos val="b"/>
        <c:numFmt formatCode="General" sourceLinked="1"/>
        <c:majorTickMark val="out"/>
        <c:minorTickMark val="none"/>
        <c:tickLblPos val="nextTo"/>
        <c:crossAx val="427698960"/>
        <c:crosses val="autoZero"/>
        <c:auto val="1"/>
        <c:lblAlgn val="ctr"/>
        <c:lblOffset val="100"/>
        <c:noMultiLvlLbl val="0"/>
      </c:catAx>
      <c:valAx>
        <c:axId val="427698960"/>
        <c:scaling>
          <c:orientation val="minMax"/>
        </c:scaling>
        <c:delete val="0"/>
        <c:axPos val="l"/>
        <c:majorGridlines/>
        <c:numFmt formatCode="0.0\ %" sourceLinked="1"/>
        <c:majorTickMark val="out"/>
        <c:minorTickMark val="none"/>
        <c:tickLblPos val="nextTo"/>
        <c:crossAx val="427698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FUE!$R$73:$R$74</c:f>
              <c:strCache>
                <c:ptCount val="2"/>
                <c:pt idx="0">
                  <c:v>R2014</c:v>
                </c:pt>
                <c:pt idx="1">
                  <c:v>kr/brukar</c:v>
                </c:pt>
              </c:strCache>
            </c:strRef>
          </c:tx>
          <c:marker>
            <c:symbol val="none"/>
          </c:marker>
          <c:cat>
            <c:numRef>
              <c:f>FUE!$P$75:$P$86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FUE!$R$75:$R$86</c:f>
              <c:numCache>
                <c:formatCode>_(* #,##0.00_);_(* \(#,##0.00\);_(* "-"??_);_(@_)</c:formatCode>
                <c:ptCount val="12"/>
                <c:pt idx="0">
                  <c:v>2.907258064516129</c:v>
                </c:pt>
                <c:pt idx="1">
                  <c:v>2.120967741935484</c:v>
                </c:pt>
                <c:pt idx="2">
                  <c:v>4.129032258064516</c:v>
                </c:pt>
                <c:pt idx="3">
                  <c:v>0</c:v>
                </c:pt>
                <c:pt idx="4">
                  <c:v>0</c:v>
                </c:pt>
                <c:pt idx="5">
                  <c:v>0</c:v>
                </c:pt>
                <c:pt idx="6">
                  <c:v>0</c:v>
                </c:pt>
                <c:pt idx="7">
                  <c:v>0</c:v>
                </c:pt>
                <c:pt idx="8">
                  <c:v>0</c:v>
                </c:pt>
                <c:pt idx="9">
                  <c:v>0</c:v>
                </c:pt>
                <c:pt idx="10">
                  <c:v>0</c:v>
                </c:pt>
                <c:pt idx="11">
                  <c:v>0</c:v>
                </c:pt>
              </c:numCache>
            </c:numRef>
          </c:val>
          <c:smooth val="0"/>
        </c:ser>
        <c:ser>
          <c:idx val="1"/>
          <c:order val="1"/>
          <c:tx>
            <c:strRef>
              <c:f>FUE!$T$73:$T$74</c:f>
              <c:strCache>
                <c:ptCount val="2"/>
                <c:pt idx="0">
                  <c:v>B2014</c:v>
                </c:pt>
                <c:pt idx="1">
                  <c:v>kr/brukar</c:v>
                </c:pt>
              </c:strCache>
            </c:strRef>
          </c:tx>
          <c:marker>
            <c:symbol val="none"/>
          </c:marker>
          <c:cat>
            <c:numRef>
              <c:f>FUE!$P$75:$P$86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FUE!$T$75:$T$86</c:f>
              <c:numCache>
                <c:formatCode>_(* #,##0.00_);_(* \(#,##0.00\);_(* "-"??_);_(@_)</c:formatCode>
                <c:ptCount val="12"/>
                <c:pt idx="0">
                  <c:v>1.3503951612903227</c:v>
                </c:pt>
                <c:pt idx="1">
                  <c:v>1.7181290322580645</c:v>
                </c:pt>
                <c:pt idx="2">
                  <c:v>2.417016129032258</c:v>
                </c:pt>
                <c:pt idx="3">
                  <c:v>3.2885604838709677</c:v>
                </c:pt>
                <c:pt idx="4">
                  <c:v>2.5950846774193548</c:v>
                </c:pt>
                <c:pt idx="5">
                  <c:v>4.969189516129032</c:v>
                </c:pt>
                <c:pt idx="6">
                  <c:v>4.9888387096774194</c:v>
                </c:pt>
                <c:pt idx="7">
                  <c:v>4.8891975806451615</c:v>
                </c:pt>
                <c:pt idx="8">
                  <c:v>5.9369798387096777</c:v>
                </c:pt>
                <c:pt idx="9">
                  <c:v>8.7365161290322586</c:v>
                </c:pt>
                <c:pt idx="10">
                  <c:v>9.0256612903225815</c:v>
                </c:pt>
                <c:pt idx="11">
                  <c:v>19.455645161290324</c:v>
                </c:pt>
              </c:numCache>
            </c:numRef>
          </c:val>
          <c:smooth val="0"/>
        </c:ser>
        <c:ser>
          <c:idx val="2"/>
          <c:order val="2"/>
          <c:tx>
            <c:strRef>
              <c:f>FUE!$U$73:$U$74</c:f>
              <c:strCache>
                <c:ptCount val="2"/>
                <c:pt idx="0">
                  <c:v>BJ 2014</c:v>
                </c:pt>
                <c:pt idx="1">
                  <c:v>kr/brukar</c:v>
                </c:pt>
              </c:strCache>
            </c:strRef>
          </c:tx>
          <c:marker>
            <c:symbol val="none"/>
          </c:marker>
          <c:cat>
            <c:numRef>
              <c:f>FUE!$P$75:$P$86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FUE!$U$75:$U$86</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FUE!$W$73:$W$74</c:f>
              <c:strCache>
                <c:ptCount val="2"/>
                <c:pt idx="0">
                  <c:v>R 2103</c:v>
                </c:pt>
                <c:pt idx="1">
                  <c:v>Kr/brukar</c:v>
                </c:pt>
              </c:strCache>
            </c:strRef>
          </c:tx>
          <c:marker>
            <c:symbol val="none"/>
          </c:marker>
          <c:cat>
            <c:numRef>
              <c:f>FUE!$P$75:$P$86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FUE!$W$75:$W$86</c:f>
              <c:numCache>
                <c:formatCode>_(* #,##0.00_);_(* \(#,##0.00\);_(* "-"??_);_(@_)</c:formatCode>
                <c:ptCount val="12"/>
                <c:pt idx="0">
                  <c:v>0.52419354838709675</c:v>
                </c:pt>
                <c:pt idx="1">
                  <c:v>2.318548387096774</c:v>
                </c:pt>
                <c:pt idx="2">
                  <c:v>5.939516129032258</c:v>
                </c:pt>
                <c:pt idx="3">
                  <c:v>9.57258064516129</c:v>
                </c:pt>
                <c:pt idx="4">
                  <c:v>11.455645161290322</c:v>
                </c:pt>
                <c:pt idx="5">
                  <c:v>11.806451612903226</c:v>
                </c:pt>
                <c:pt idx="6">
                  <c:v>13.004032258064516</c:v>
                </c:pt>
                <c:pt idx="7">
                  <c:v>13.633064516129032</c:v>
                </c:pt>
                <c:pt idx="8">
                  <c:v>16.375</c:v>
                </c:pt>
                <c:pt idx="9">
                  <c:v>18.294354838709676</c:v>
                </c:pt>
                <c:pt idx="10">
                  <c:v>19.125</c:v>
                </c:pt>
                <c:pt idx="11">
                  <c:v>26.548387096774192</c:v>
                </c:pt>
              </c:numCache>
            </c:numRef>
          </c:val>
          <c:smooth val="0"/>
        </c:ser>
        <c:dLbls>
          <c:showLegendKey val="0"/>
          <c:showVal val="0"/>
          <c:showCatName val="0"/>
          <c:showSerName val="0"/>
          <c:showPercent val="0"/>
          <c:showBubbleSize val="0"/>
        </c:dLbls>
        <c:smooth val="0"/>
        <c:axId val="427709544"/>
        <c:axId val="427707192"/>
      </c:lineChart>
      <c:catAx>
        <c:axId val="427709544"/>
        <c:scaling>
          <c:orientation val="minMax"/>
        </c:scaling>
        <c:delete val="0"/>
        <c:axPos val="b"/>
        <c:numFmt formatCode="General" sourceLinked="1"/>
        <c:majorTickMark val="out"/>
        <c:minorTickMark val="none"/>
        <c:tickLblPos val="nextTo"/>
        <c:crossAx val="427707192"/>
        <c:crosses val="autoZero"/>
        <c:auto val="1"/>
        <c:lblAlgn val="ctr"/>
        <c:lblOffset val="100"/>
        <c:noMultiLvlLbl val="0"/>
      </c:catAx>
      <c:valAx>
        <c:axId val="427707192"/>
        <c:scaling>
          <c:orientation val="minMax"/>
        </c:scaling>
        <c:delete val="0"/>
        <c:axPos val="l"/>
        <c:majorGridlines/>
        <c:numFmt formatCode="_(* #,##0.00_);_(* \(#,##0.00\);_(* &quot;-&quot;??_);_(@_)" sourceLinked="1"/>
        <c:majorTickMark val="out"/>
        <c:minorTickMark val="none"/>
        <c:tickLblPos val="nextTo"/>
        <c:crossAx val="427709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FUE!$C$5</c:f>
              <c:strCache>
                <c:ptCount val="1"/>
                <c:pt idx="0">
                  <c:v>R 2015</c:v>
                </c:pt>
              </c:strCache>
            </c:strRef>
          </c:tx>
          <c:marker>
            <c:symbol val="none"/>
          </c:marker>
          <c:cat>
            <c:numRef>
              <c:f>FUE!$B$6:$B$17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FUE!$C$6:$C$17</c:f>
              <c:numCache>
                <c:formatCode>General</c:formatCode>
                <c:ptCount val="12"/>
                <c:pt idx="0">
                  <c:v>450</c:v>
                </c:pt>
                <c:pt idx="1">
                  <c:v>600</c:v>
                </c:pt>
                <c:pt idx="2">
                  <c:v>700</c:v>
                </c:pt>
                <c:pt idx="3">
                  <c:v>900</c:v>
                </c:pt>
                <c:pt idx="4">
                  <c:v>650</c:v>
                </c:pt>
                <c:pt idx="5">
                  <c:v>1500</c:v>
                </c:pt>
                <c:pt idx="6">
                  <c:v>1500</c:v>
                </c:pt>
                <c:pt idx="7">
                  <c:v>1500</c:v>
                </c:pt>
              </c:numCache>
            </c:numRef>
          </c:val>
          <c:smooth val="0"/>
        </c:ser>
        <c:ser>
          <c:idx val="1"/>
          <c:order val="1"/>
          <c:tx>
            <c:strRef>
              <c:f>FUE!$D$5</c:f>
              <c:strCache>
                <c:ptCount val="1"/>
                <c:pt idx="0">
                  <c:v>B 2015</c:v>
                </c:pt>
              </c:strCache>
            </c:strRef>
          </c:tx>
          <c:marker>
            <c:symbol val="none"/>
          </c:marker>
          <c:cat>
            <c:numRef>
              <c:f>FUE!$B$6:$B$17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FUE!$D$6:$D$17</c:f>
              <c:numCache>
                <c:formatCode>_ * #\ ##0_ ;_ * \-#\ ##0_ ;_ * "-"??_ ;_ @_ </c:formatCode>
                <c:ptCount val="12"/>
                <c:pt idx="0">
                  <c:v>334.89800000000002</c:v>
                </c:pt>
                <c:pt idx="1">
                  <c:v>426.096</c:v>
                </c:pt>
                <c:pt idx="2">
                  <c:v>599.41999999999996</c:v>
                </c:pt>
                <c:pt idx="3">
                  <c:v>815.56299999999999</c:v>
                </c:pt>
                <c:pt idx="4">
                  <c:v>643.58100000000002</c:v>
                </c:pt>
                <c:pt idx="5">
                  <c:v>1232.3589999999999</c:v>
                </c:pt>
                <c:pt idx="6">
                  <c:v>1237.232</c:v>
                </c:pt>
                <c:pt idx="7">
                  <c:v>1212.521</c:v>
                </c:pt>
                <c:pt idx="8">
                  <c:v>1472.3710000000001</c:v>
                </c:pt>
                <c:pt idx="9">
                  <c:v>2166.6559999999999</c:v>
                </c:pt>
                <c:pt idx="10">
                  <c:v>2238.364</c:v>
                </c:pt>
                <c:pt idx="11">
                  <c:v>4825</c:v>
                </c:pt>
              </c:numCache>
            </c:numRef>
          </c:val>
          <c:smooth val="0"/>
        </c:ser>
        <c:dLbls>
          <c:showLegendKey val="0"/>
          <c:showVal val="0"/>
          <c:showCatName val="0"/>
          <c:showSerName val="0"/>
          <c:showPercent val="0"/>
          <c:showBubbleSize val="0"/>
        </c:dLbls>
        <c:smooth val="0"/>
        <c:axId val="427709936"/>
        <c:axId val="427710328"/>
      </c:lineChart>
      <c:catAx>
        <c:axId val="427709936"/>
        <c:scaling>
          <c:orientation val="minMax"/>
        </c:scaling>
        <c:delete val="0"/>
        <c:axPos val="b"/>
        <c:numFmt formatCode="General" sourceLinked="1"/>
        <c:majorTickMark val="out"/>
        <c:minorTickMark val="none"/>
        <c:tickLblPos val="nextTo"/>
        <c:crossAx val="427710328"/>
        <c:crosses val="autoZero"/>
        <c:auto val="1"/>
        <c:lblAlgn val="ctr"/>
        <c:lblOffset val="100"/>
        <c:noMultiLvlLbl val="0"/>
      </c:catAx>
      <c:valAx>
        <c:axId val="427710328"/>
        <c:scaling>
          <c:orientation val="minMax"/>
        </c:scaling>
        <c:delete val="0"/>
        <c:axPos val="l"/>
        <c:majorGridlines/>
        <c:numFmt formatCode="General" sourceLinked="1"/>
        <c:majorTickMark val="out"/>
        <c:minorTickMark val="none"/>
        <c:tickLblPos val="nextTo"/>
        <c:crossAx val="4277099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KMTD!$F$97</c:f>
              <c:strCache>
                <c:ptCount val="1"/>
                <c:pt idx="0">
                  <c:v>1-16 dg</c:v>
                </c:pt>
              </c:strCache>
            </c:strRef>
          </c:tx>
          <c:marker>
            <c:symbol val="none"/>
          </c:marker>
          <c:cat>
            <c:numRef>
              <c:f>KMTD!$B$98:$B$109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KMTD!$F$98:$F$109</c:f>
              <c:numCache>
                <c:formatCode>0.0\ %</c:formatCode>
                <c:ptCount val="12"/>
                <c:pt idx="0">
                  <c:v>2.3E-2</c:v>
                </c:pt>
                <c:pt idx="1">
                  <c:v>1.4999999999999999E-2</c:v>
                </c:pt>
                <c:pt idx="2">
                  <c:v>2.1000000000000001E-2</c:v>
                </c:pt>
                <c:pt idx="3">
                  <c:v>1.9E-2</c:v>
                </c:pt>
                <c:pt idx="4">
                  <c:v>1.4999999999999999E-2</c:v>
                </c:pt>
                <c:pt idx="5">
                  <c:v>1.7000000000000001E-2</c:v>
                </c:pt>
                <c:pt idx="6">
                  <c:v>1.7000000000000001E-2</c:v>
                </c:pt>
                <c:pt idx="7">
                  <c:v>1.4999999999999999E-2</c:v>
                </c:pt>
                <c:pt idx="8">
                  <c:v>1.4E-2</c:v>
                </c:pt>
                <c:pt idx="9">
                  <c:v>1.2E-2</c:v>
                </c:pt>
                <c:pt idx="10">
                  <c:v>1.0999999999999999E-2</c:v>
                </c:pt>
                <c:pt idx="11">
                  <c:v>1.2E-2</c:v>
                </c:pt>
              </c:numCache>
            </c:numRef>
          </c:val>
          <c:smooth val="0"/>
        </c:ser>
        <c:ser>
          <c:idx val="1"/>
          <c:order val="1"/>
          <c:tx>
            <c:strRef>
              <c:f>KMTD!$G$97</c:f>
              <c:strCache>
                <c:ptCount val="1"/>
                <c:pt idx="0">
                  <c:v>1-360 dg</c:v>
                </c:pt>
              </c:strCache>
            </c:strRef>
          </c:tx>
          <c:marker>
            <c:symbol val="none"/>
          </c:marker>
          <c:cat>
            <c:numRef>
              <c:f>KMTD!$B$98:$B$109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KMTD!$G$98:$G$109</c:f>
              <c:numCache>
                <c:formatCode>0.0\ %</c:formatCode>
                <c:ptCount val="12"/>
                <c:pt idx="0">
                  <c:v>7.0000000000000007E-2</c:v>
                </c:pt>
                <c:pt idx="1">
                  <c:v>5.6000000000000001E-2</c:v>
                </c:pt>
                <c:pt idx="2">
                  <c:v>5.2999999999999999E-2</c:v>
                </c:pt>
                <c:pt idx="3">
                  <c:v>4.2999999999999997E-2</c:v>
                </c:pt>
                <c:pt idx="4">
                  <c:v>3.4000000000000002E-2</c:v>
                </c:pt>
                <c:pt idx="5">
                  <c:v>3.4000000000000002E-2</c:v>
                </c:pt>
                <c:pt idx="6">
                  <c:v>3.2000000000000001E-2</c:v>
                </c:pt>
                <c:pt idx="7">
                  <c:v>2.8000000000000001E-2</c:v>
                </c:pt>
                <c:pt idx="8">
                  <c:v>2.5000000000000001E-2</c:v>
                </c:pt>
                <c:pt idx="9">
                  <c:v>2.3E-2</c:v>
                </c:pt>
                <c:pt idx="10">
                  <c:v>2.1000000000000001E-2</c:v>
                </c:pt>
                <c:pt idx="11">
                  <c:v>0.02</c:v>
                </c:pt>
              </c:numCache>
            </c:numRef>
          </c:val>
          <c:smooth val="0"/>
        </c:ser>
        <c:ser>
          <c:idx val="2"/>
          <c:order val="2"/>
          <c:tx>
            <c:strRef>
              <c:f>KMTD!$H$97</c:f>
              <c:strCache>
                <c:ptCount val="1"/>
                <c:pt idx="0">
                  <c:v>norm</c:v>
                </c:pt>
              </c:strCache>
            </c:strRef>
          </c:tx>
          <c:marker>
            <c:symbol val="none"/>
          </c:marker>
          <c:cat>
            <c:numRef>
              <c:f>KMTD!$B$98:$B$109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KMTD!$H$98:$H$109</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427707976"/>
        <c:axId val="427708368"/>
      </c:lineChart>
      <c:catAx>
        <c:axId val="427707976"/>
        <c:scaling>
          <c:orientation val="minMax"/>
        </c:scaling>
        <c:delete val="0"/>
        <c:axPos val="b"/>
        <c:numFmt formatCode="General" sourceLinked="1"/>
        <c:majorTickMark val="out"/>
        <c:minorTickMark val="none"/>
        <c:tickLblPos val="nextTo"/>
        <c:crossAx val="427708368"/>
        <c:crosses val="autoZero"/>
        <c:auto val="1"/>
        <c:lblAlgn val="ctr"/>
        <c:lblOffset val="100"/>
        <c:noMultiLvlLbl val="0"/>
      </c:catAx>
      <c:valAx>
        <c:axId val="427708368"/>
        <c:scaling>
          <c:orientation val="minMax"/>
        </c:scaling>
        <c:delete val="0"/>
        <c:axPos val="l"/>
        <c:majorGridlines/>
        <c:numFmt formatCode="0.0\ %" sourceLinked="1"/>
        <c:majorTickMark val="out"/>
        <c:minorTickMark val="none"/>
        <c:tickLblPos val="nextTo"/>
        <c:crossAx val="4277079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KMTD!$R$97:$R$98</c:f>
              <c:strCache>
                <c:ptCount val="2"/>
                <c:pt idx="0">
                  <c:v>R2014</c:v>
                </c:pt>
                <c:pt idx="1">
                  <c:v>kr/innb</c:v>
                </c:pt>
              </c:strCache>
            </c:strRef>
          </c:tx>
          <c:marker>
            <c:symbol val="none"/>
          </c:marker>
          <c:cat>
            <c:numRef>
              <c:f>KMTD!$P$99:$P$110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KMTD!$R$99:$R$110</c:f>
              <c:numCache>
                <c:formatCode>_(* #,##0.00_);_(* \(#,##0.00\);_(* "-"??_);_(@_)</c:formatCode>
                <c:ptCount val="12"/>
                <c:pt idx="0">
                  <c:v>7.5678139958969687E-2</c:v>
                </c:pt>
                <c:pt idx="1">
                  <c:v>8.7759288807841354E-2</c:v>
                </c:pt>
                <c:pt idx="2">
                  <c:v>0.19671757465238204</c:v>
                </c:pt>
                <c:pt idx="3">
                  <c:v>0</c:v>
                </c:pt>
                <c:pt idx="4">
                  <c:v>0</c:v>
                </c:pt>
                <c:pt idx="5">
                  <c:v>0</c:v>
                </c:pt>
                <c:pt idx="6">
                  <c:v>0</c:v>
                </c:pt>
                <c:pt idx="7">
                  <c:v>0</c:v>
                </c:pt>
                <c:pt idx="8">
                  <c:v>0</c:v>
                </c:pt>
                <c:pt idx="9">
                  <c:v>0</c:v>
                </c:pt>
                <c:pt idx="10">
                  <c:v>0</c:v>
                </c:pt>
                <c:pt idx="11">
                  <c:v>0</c:v>
                </c:pt>
              </c:numCache>
            </c:numRef>
          </c:val>
          <c:smooth val="0"/>
        </c:ser>
        <c:ser>
          <c:idx val="1"/>
          <c:order val="1"/>
          <c:tx>
            <c:strRef>
              <c:f>KMTD!$T$97:$T$98</c:f>
              <c:strCache>
                <c:ptCount val="2"/>
                <c:pt idx="0">
                  <c:v>B2014</c:v>
                </c:pt>
                <c:pt idx="1">
                  <c:v>kr/innb</c:v>
                </c:pt>
              </c:strCache>
            </c:strRef>
          </c:tx>
          <c:marker>
            <c:symbol val="none"/>
          </c:marker>
          <c:cat>
            <c:numRef>
              <c:f>KMTD!$P$99:$P$110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KMTD!$T$99:$T$110</c:f>
              <c:numCache>
                <c:formatCode>_(* #,##0.00_);_(* \(#,##0.00\);_(* "-"??_);_(@_)</c:formatCode>
                <c:ptCount val="12"/>
                <c:pt idx="0">
                  <c:v>6.9105716878402904E-2</c:v>
                </c:pt>
                <c:pt idx="1">
                  <c:v>0.13399251361161524</c:v>
                </c:pt>
                <c:pt idx="2">
                  <c:v>0.14330921052631579</c:v>
                </c:pt>
                <c:pt idx="3">
                  <c:v>0.33613566243194193</c:v>
                </c:pt>
                <c:pt idx="4">
                  <c:v>0.49001928312159709</c:v>
                </c:pt>
                <c:pt idx="5">
                  <c:v>0.57780694192377491</c:v>
                </c:pt>
                <c:pt idx="6">
                  <c:v>0.65231805807622512</c:v>
                </c:pt>
                <c:pt idx="7">
                  <c:v>0.73239496370235935</c:v>
                </c:pt>
                <c:pt idx="8">
                  <c:v>0.81054310344827585</c:v>
                </c:pt>
                <c:pt idx="9">
                  <c:v>0.99863861161524492</c:v>
                </c:pt>
                <c:pt idx="10">
                  <c:v>1.0831694646098002</c:v>
                </c:pt>
                <c:pt idx="11">
                  <c:v>1.4686932849364791</c:v>
                </c:pt>
              </c:numCache>
            </c:numRef>
          </c:val>
          <c:smooth val="0"/>
        </c:ser>
        <c:ser>
          <c:idx val="2"/>
          <c:order val="2"/>
          <c:tx>
            <c:strRef>
              <c:f>KMTD!$U$97:$U$98</c:f>
              <c:strCache>
                <c:ptCount val="2"/>
                <c:pt idx="0">
                  <c:v>BJ 2014</c:v>
                </c:pt>
                <c:pt idx="1">
                  <c:v>kr/innb</c:v>
                </c:pt>
              </c:strCache>
            </c:strRef>
          </c:tx>
          <c:marker>
            <c:symbol val="none"/>
          </c:marker>
          <c:cat>
            <c:numRef>
              <c:f>KMTD!$P$99:$P$110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KMTD!$U$99:$U$110</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KMTD!$W$97:$W$98</c:f>
              <c:strCache>
                <c:ptCount val="2"/>
                <c:pt idx="0">
                  <c:v>R 2103</c:v>
                </c:pt>
                <c:pt idx="1">
                  <c:v>Kr/innb</c:v>
                </c:pt>
              </c:strCache>
            </c:strRef>
          </c:tx>
          <c:marker>
            <c:symbol val="none"/>
          </c:marker>
          <c:cat>
            <c:numRef>
              <c:f>KMTD!$P$99:$P$110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KMTD!$W$99:$W$110</c:f>
              <c:numCache>
                <c:formatCode>_(* #,##0.00_);_(* \(#,##0.00\);_(* "-"??_);_(@_)</c:formatCode>
                <c:ptCount val="12"/>
                <c:pt idx="0">
                  <c:v>3.3395609528257826E-2</c:v>
                </c:pt>
                <c:pt idx="1">
                  <c:v>0.20504437178888371</c:v>
                </c:pt>
                <c:pt idx="2">
                  <c:v>0.32087809434843528</c:v>
                </c:pt>
                <c:pt idx="3">
                  <c:v>0.51588042970574499</c:v>
                </c:pt>
                <c:pt idx="4">
                  <c:v>0.85941148995796357</c:v>
                </c:pt>
                <c:pt idx="5">
                  <c:v>0.96800560485754317</c:v>
                </c:pt>
                <c:pt idx="6">
                  <c:v>1.0492760392340028</c:v>
                </c:pt>
                <c:pt idx="7">
                  <c:v>1.2225595516113965</c:v>
                </c:pt>
                <c:pt idx="8">
                  <c:v>1.1746847267631948</c:v>
                </c:pt>
                <c:pt idx="9">
                  <c:v>1.2552545539467539</c:v>
                </c:pt>
                <c:pt idx="10">
                  <c:v>1.5016347501167679</c:v>
                </c:pt>
                <c:pt idx="11">
                  <c:v>2.0361980382998599</c:v>
                </c:pt>
              </c:numCache>
            </c:numRef>
          </c:val>
          <c:smooth val="0"/>
        </c:ser>
        <c:dLbls>
          <c:showLegendKey val="0"/>
          <c:showVal val="0"/>
          <c:showCatName val="0"/>
          <c:showSerName val="0"/>
          <c:showPercent val="0"/>
          <c:showBubbleSize val="0"/>
        </c:dLbls>
        <c:smooth val="0"/>
        <c:axId val="425355600"/>
        <c:axId val="425359520"/>
      </c:lineChart>
      <c:catAx>
        <c:axId val="425355600"/>
        <c:scaling>
          <c:orientation val="minMax"/>
        </c:scaling>
        <c:delete val="0"/>
        <c:axPos val="b"/>
        <c:numFmt formatCode="General" sourceLinked="1"/>
        <c:majorTickMark val="out"/>
        <c:minorTickMark val="none"/>
        <c:tickLblPos val="nextTo"/>
        <c:crossAx val="425359520"/>
        <c:crosses val="autoZero"/>
        <c:auto val="1"/>
        <c:lblAlgn val="ctr"/>
        <c:lblOffset val="100"/>
        <c:noMultiLvlLbl val="0"/>
      </c:catAx>
      <c:valAx>
        <c:axId val="425359520"/>
        <c:scaling>
          <c:orientation val="minMax"/>
        </c:scaling>
        <c:delete val="0"/>
        <c:axPos val="l"/>
        <c:majorGridlines/>
        <c:numFmt formatCode="_(* #,##0.00_);_(* \(#,##0.00\);_(* &quot;-&quot;??_);_(@_)" sourceLinked="1"/>
        <c:majorTickMark val="out"/>
        <c:minorTickMark val="none"/>
        <c:tickLblPos val="nextTo"/>
        <c:crossAx val="4253556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KMTD!$C$5</c:f>
              <c:strCache>
                <c:ptCount val="1"/>
                <c:pt idx="0">
                  <c:v>R 2015</c:v>
                </c:pt>
              </c:strCache>
            </c:strRef>
          </c:tx>
          <c:marker>
            <c:symbol val="none"/>
          </c:marker>
          <c:cat>
            <c:numRef>
              <c:f>KMTD!$B$6:$B$17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KMTD!$C$6:$C$17</c:f>
              <c:numCache>
                <c:formatCode>#,##0</c:formatCode>
                <c:ptCount val="12"/>
                <c:pt idx="0">
                  <c:v>476</c:v>
                </c:pt>
                <c:pt idx="1">
                  <c:v>700</c:v>
                </c:pt>
                <c:pt idx="2">
                  <c:v>800</c:v>
                </c:pt>
                <c:pt idx="3">
                  <c:v>1800</c:v>
                </c:pt>
                <c:pt idx="4">
                  <c:v>2500</c:v>
                </c:pt>
                <c:pt idx="5">
                  <c:v>2800</c:v>
                </c:pt>
                <c:pt idx="6">
                  <c:v>3100</c:v>
                </c:pt>
                <c:pt idx="7">
                  <c:v>3500</c:v>
                </c:pt>
              </c:numCache>
            </c:numRef>
          </c:val>
          <c:smooth val="0"/>
        </c:ser>
        <c:ser>
          <c:idx val="1"/>
          <c:order val="1"/>
          <c:tx>
            <c:strRef>
              <c:f>KMTD!$D$5</c:f>
              <c:strCache>
                <c:ptCount val="1"/>
                <c:pt idx="0">
                  <c:v>B 2015</c:v>
                </c:pt>
              </c:strCache>
            </c:strRef>
          </c:tx>
          <c:marker>
            <c:symbol val="none"/>
          </c:marker>
          <c:cat>
            <c:numRef>
              <c:f>KMTD!$B$6:$B$17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KMTD!$D$6:$D$17</c:f>
              <c:numCache>
                <c:formatCode>#,##0</c:formatCode>
                <c:ptCount val="12"/>
                <c:pt idx="0">
                  <c:v>304.61799999999999</c:v>
                </c:pt>
                <c:pt idx="1">
                  <c:v>590.63900000000001</c:v>
                </c:pt>
                <c:pt idx="2">
                  <c:v>631.70699999999999</c:v>
                </c:pt>
                <c:pt idx="3">
                  <c:v>1481.6859999999999</c:v>
                </c:pt>
                <c:pt idx="4">
                  <c:v>2160.0050000000001</c:v>
                </c:pt>
                <c:pt idx="5">
                  <c:v>2546.973</c:v>
                </c:pt>
                <c:pt idx="6">
                  <c:v>2875.4180000000001</c:v>
                </c:pt>
                <c:pt idx="7">
                  <c:v>3228.3969999999999</c:v>
                </c:pt>
                <c:pt idx="8">
                  <c:v>3572.8739999999998</c:v>
                </c:pt>
                <c:pt idx="9">
                  <c:v>4401.9989999999998</c:v>
                </c:pt>
                <c:pt idx="10">
                  <c:v>4774.6109999999999</c:v>
                </c:pt>
                <c:pt idx="11">
                  <c:v>6474</c:v>
                </c:pt>
              </c:numCache>
            </c:numRef>
          </c:val>
          <c:smooth val="0"/>
        </c:ser>
        <c:dLbls>
          <c:showLegendKey val="0"/>
          <c:showVal val="0"/>
          <c:showCatName val="0"/>
          <c:showSerName val="0"/>
          <c:showPercent val="0"/>
          <c:showBubbleSize val="0"/>
        </c:dLbls>
        <c:smooth val="0"/>
        <c:axId val="425359912"/>
        <c:axId val="425357168"/>
      </c:lineChart>
      <c:catAx>
        <c:axId val="425359912"/>
        <c:scaling>
          <c:orientation val="minMax"/>
        </c:scaling>
        <c:delete val="0"/>
        <c:axPos val="b"/>
        <c:numFmt formatCode="General" sourceLinked="1"/>
        <c:majorTickMark val="out"/>
        <c:minorTickMark val="none"/>
        <c:tickLblPos val="nextTo"/>
        <c:crossAx val="425357168"/>
        <c:crosses val="autoZero"/>
        <c:auto val="1"/>
        <c:lblAlgn val="ctr"/>
        <c:lblOffset val="100"/>
        <c:noMultiLvlLbl val="0"/>
      </c:catAx>
      <c:valAx>
        <c:axId val="425357168"/>
        <c:scaling>
          <c:orientation val="minMax"/>
        </c:scaling>
        <c:delete val="0"/>
        <c:axPos val="l"/>
        <c:majorGridlines/>
        <c:numFmt formatCode="#,##0" sourceLinked="1"/>
        <c:majorTickMark val="out"/>
        <c:minorTickMark val="none"/>
        <c:tickLblPos val="nextTo"/>
        <c:crossAx val="4253599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Prognose_einingane!$B$43:$C$43</c:f>
              <c:strCache>
                <c:ptCount val="2"/>
                <c:pt idx="0">
                  <c:v>Netto dr res i % av brto dr inntekter</c:v>
                </c:pt>
              </c:strCache>
            </c:strRef>
          </c:tx>
          <c:marker>
            <c:symbol val="none"/>
          </c:marker>
          <c:cat>
            <c:numRef>
              <c:f>Prognose_einingane!$D$42:$H$42</c:f>
              <c:numCache>
                <c:formatCode>General</c:formatCode>
                <c:ptCount val="5"/>
                <c:pt idx="0">
                  <c:v>2011</c:v>
                </c:pt>
                <c:pt idx="1">
                  <c:v>2012</c:v>
                </c:pt>
                <c:pt idx="2">
                  <c:v>2013</c:v>
                </c:pt>
                <c:pt idx="3">
                  <c:v>2014</c:v>
                </c:pt>
                <c:pt idx="4">
                  <c:v>2015</c:v>
                </c:pt>
              </c:numCache>
            </c:numRef>
          </c:cat>
          <c:val>
            <c:numRef>
              <c:f>Prognose_einingane!$D$43:$H$43</c:f>
              <c:numCache>
                <c:formatCode>0.0\ %</c:formatCode>
                <c:ptCount val="5"/>
                <c:pt idx="0">
                  <c:v>-2.5000000000000001E-2</c:v>
                </c:pt>
                <c:pt idx="1">
                  <c:v>1.0999999999999999E-2</c:v>
                </c:pt>
                <c:pt idx="2">
                  <c:v>1E-3</c:v>
                </c:pt>
                <c:pt idx="3">
                  <c:v>2E-3</c:v>
                </c:pt>
                <c:pt idx="4">
                  <c:v>1.7999999999999999E-2</c:v>
                </c:pt>
              </c:numCache>
            </c:numRef>
          </c:val>
          <c:smooth val="0"/>
        </c:ser>
        <c:dLbls>
          <c:showLegendKey val="0"/>
          <c:showVal val="0"/>
          <c:showCatName val="0"/>
          <c:showSerName val="0"/>
          <c:showPercent val="0"/>
          <c:showBubbleSize val="0"/>
        </c:dLbls>
        <c:smooth val="0"/>
        <c:axId val="425360696"/>
        <c:axId val="425361088"/>
      </c:lineChart>
      <c:catAx>
        <c:axId val="425360696"/>
        <c:scaling>
          <c:orientation val="minMax"/>
        </c:scaling>
        <c:delete val="0"/>
        <c:axPos val="b"/>
        <c:numFmt formatCode="General" sourceLinked="1"/>
        <c:majorTickMark val="out"/>
        <c:minorTickMark val="none"/>
        <c:tickLblPos val="nextTo"/>
        <c:crossAx val="425361088"/>
        <c:crosses val="autoZero"/>
        <c:auto val="1"/>
        <c:lblAlgn val="ctr"/>
        <c:lblOffset val="100"/>
        <c:noMultiLvlLbl val="0"/>
      </c:catAx>
      <c:valAx>
        <c:axId val="425361088"/>
        <c:scaling>
          <c:orientation val="minMax"/>
        </c:scaling>
        <c:delete val="0"/>
        <c:axPos val="l"/>
        <c:majorGridlines/>
        <c:numFmt formatCode="0.0\ %" sourceLinked="1"/>
        <c:majorTickMark val="out"/>
        <c:minorTickMark val="none"/>
        <c:tickLblPos val="nextTo"/>
        <c:crossAx val="425360696"/>
        <c:crosses val="autoZero"/>
        <c:crossBetween val="between"/>
      </c:valAx>
    </c:plotArea>
    <c:plotVisOnly val="1"/>
    <c:dispBlanksAs val="gap"/>
    <c:showDLblsOverMax val="0"/>
  </c:chart>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Prognose_einingane!$B$44:$C$44</c:f>
              <c:strCache>
                <c:ptCount val="2"/>
                <c:pt idx="0">
                  <c:v>Saldo disp fond</c:v>
                </c:pt>
              </c:strCache>
            </c:strRef>
          </c:tx>
          <c:marker>
            <c:symbol val="none"/>
          </c:marker>
          <c:cat>
            <c:numRef>
              <c:f>Prognose_einingane!$D$42:$H$42</c:f>
              <c:numCache>
                <c:formatCode>General</c:formatCode>
                <c:ptCount val="5"/>
                <c:pt idx="0">
                  <c:v>2011</c:v>
                </c:pt>
                <c:pt idx="1">
                  <c:v>2012</c:v>
                </c:pt>
                <c:pt idx="2">
                  <c:v>2013</c:v>
                </c:pt>
                <c:pt idx="3">
                  <c:v>2014</c:v>
                </c:pt>
                <c:pt idx="4">
                  <c:v>2015</c:v>
                </c:pt>
              </c:numCache>
            </c:numRef>
          </c:cat>
          <c:val>
            <c:numRef>
              <c:f>Prognose_einingane!$D$44:$H$44</c:f>
              <c:numCache>
                <c:formatCode>_ * #\ ##0_ ;_ * \-#\ ##0_ ;_ * "-"??_ ;_ @_ </c:formatCode>
                <c:ptCount val="5"/>
                <c:pt idx="0">
                  <c:v>37415</c:v>
                </c:pt>
                <c:pt idx="1">
                  <c:v>34482</c:v>
                </c:pt>
                <c:pt idx="2">
                  <c:v>27229</c:v>
                </c:pt>
                <c:pt idx="3">
                  <c:v>12857</c:v>
                </c:pt>
                <c:pt idx="4">
                  <c:v>27000</c:v>
                </c:pt>
              </c:numCache>
            </c:numRef>
          </c:val>
          <c:smooth val="0"/>
        </c:ser>
        <c:dLbls>
          <c:showLegendKey val="0"/>
          <c:showVal val="0"/>
          <c:showCatName val="0"/>
          <c:showSerName val="0"/>
          <c:showPercent val="0"/>
          <c:showBubbleSize val="0"/>
        </c:dLbls>
        <c:smooth val="0"/>
        <c:axId val="425355992"/>
        <c:axId val="425361480"/>
      </c:lineChart>
      <c:catAx>
        <c:axId val="425355992"/>
        <c:scaling>
          <c:orientation val="minMax"/>
        </c:scaling>
        <c:delete val="0"/>
        <c:axPos val="b"/>
        <c:numFmt formatCode="General" sourceLinked="1"/>
        <c:majorTickMark val="out"/>
        <c:minorTickMark val="none"/>
        <c:tickLblPos val="nextTo"/>
        <c:crossAx val="425361480"/>
        <c:crosses val="autoZero"/>
        <c:auto val="1"/>
        <c:lblAlgn val="ctr"/>
        <c:lblOffset val="100"/>
        <c:noMultiLvlLbl val="0"/>
      </c:catAx>
      <c:valAx>
        <c:axId val="425361480"/>
        <c:scaling>
          <c:orientation val="minMax"/>
        </c:scaling>
        <c:delete val="0"/>
        <c:axPos val="l"/>
        <c:majorGridlines/>
        <c:numFmt formatCode="_ * #\ ##0_ ;_ * \-#\ ##0_ ;_ * &quot;-&quot;??_ ;_ @_ " sourceLinked="1"/>
        <c:majorTickMark val="out"/>
        <c:minorTickMark val="none"/>
        <c:tickLblPos val="nextTo"/>
        <c:crossAx val="425355992"/>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'andre statstilsk'!$C$28</c:f>
              <c:strCache>
                <c:ptCount val="1"/>
                <c:pt idx="0">
                  <c:v>R 2015</c:v>
                </c:pt>
              </c:strCache>
            </c:strRef>
          </c:tx>
          <c:marker>
            <c:symbol val="none"/>
          </c:marker>
          <c:cat>
            <c:numRef>
              <c:f>'andre statstilsk'!$B$29:$B$40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'andre statstilsk'!$C$29:$C$40</c:f>
              <c:numCache>
                <c:formatCode>#,##0</c:formatCode>
                <c:ptCount val="12"/>
                <c:pt idx="0">
                  <c:v>0</c:v>
                </c:pt>
                <c:pt idx="1">
                  <c:v>52</c:v>
                </c:pt>
                <c:pt idx="2">
                  <c:v>52</c:v>
                </c:pt>
                <c:pt idx="3">
                  <c:v>124</c:v>
                </c:pt>
                <c:pt idx="4">
                  <c:v>124</c:v>
                </c:pt>
                <c:pt idx="5">
                  <c:v>124</c:v>
                </c:pt>
                <c:pt idx="6">
                  <c:v>124</c:v>
                </c:pt>
                <c:pt idx="7">
                  <c:v>124</c:v>
                </c:pt>
              </c:numCache>
            </c:numRef>
          </c:val>
          <c:smooth val="0"/>
        </c:ser>
        <c:ser>
          <c:idx val="1"/>
          <c:order val="1"/>
          <c:tx>
            <c:strRef>
              <c:f>'andre statstilsk'!$D$28</c:f>
              <c:strCache>
                <c:ptCount val="1"/>
                <c:pt idx="0">
                  <c:v>B 2015</c:v>
                </c:pt>
              </c:strCache>
            </c:strRef>
          </c:tx>
          <c:marker>
            <c:symbol val="none"/>
          </c:marker>
          <c:cat>
            <c:numRef>
              <c:f>'andre statstilsk'!$B$29:$B$40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'andre statstilsk'!$D$29:$D$40</c:f>
              <c:numCache>
                <c:formatCode>#,##0</c:formatCode>
                <c:ptCount val="12"/>
                <c:pt idx="0">
                  <c:v>62</c:v>
                </c:pt>
                <c:pt idx="1">
                  <c:v>62</c:v>
                </c:pt>
                <c:pt idx="2">
                  <c:v>62</c:v>
                </c:pt>
                <c:pt idx="3">
                  <c:v>124</c:v>
                </c:pt>
                <c:pt idx="4">
                  <c:v>124</c:v>
                </c:pt>
                <c:pt idx="5">
                  <c:v>124</c:v>
                </c:pt>
                <c:pt idx="6">
                  <c:v>124</c:v>
                </c:pt>
                <c:pt idx="7">
                  <c:v>124</c:v>
                </c:pt>
                <c:pt idx="8">
                  <c:v>186</c:v>
                </c:pt>
                <c:pt idx="9">
                  <c:v>186</c:v>
                </c:pt>
                <c:pt idx="10">
                  <c:v>248</c:v>
                </c:pt>
                <c:pt idx="11">
                  <c:v>1919</c:v>
                </c:pt>
              </c:numCache>
            </c:numRef>
          </c:val>
          <c:smooth val="0"/>
        </c:ser>
        <c:dLbls>
          <c:showLegendKey val="0"/>
          <c:showVal val="0"/>
          <c:showCatName val="0"/>
          <c:showSerName val="0"/>
          <c:showPercent val="0"/>
          <c:showBubbleSize val="0"/>
        </c:dLbls>
        <c:smooth val="0"/>
        <c:axId val="384554624"/>
        <c:axId val="384555016"/>
      </c:lineChart>
      <c:catAx>
        <c:axId val="384554624"/>
        <c:scaling>
          <c:orientation val="minMax"/>
        </c:scaling>
        <c:delete val="0"/>
        <c:axPos val="b"/>
        <c:numFmt formatCode="General" sourceLinked="1"/>
        <c:majorTickMark val="out"/>
        <c:minorTickMark val="none"/>
        <c:tickLblPos val="nextTo"/>
        <c:crossAx val="384555016"/>
        <c:crosses val="autoZero"/>
        <c:auto val="1"/>
        <c:lblAlgn val="ctr"/>
        <c:lblOffset val="100"/>
        <c:noMultiLvlLbl val="0"/>
      </c:catAx>
      <c:valAx>
        <c:axId val="384555016"/>
        <c:scaling>
          <c:orientation val="minMax"/>
        </c:scaling>
        <c:delete val="0"/>
        <c:axPos val="l"/>
        <c:majorGridlines/>
        <c:numFmt formatCode="#,##0" sourceLinked="1"/>
        <c:majorTickMark val="out"/>
        <c:minorTickMark val="none"/>
        <c:tickLblPos val="nextTo"/>
        <c:crossAx val="3845546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'Ansv lån ØE'!$C$5</c:f>
              <c:strCache>
                <c:ptCount val="1"/>
                <c:pt idx="0">
                  <c:v>R 2014</c:v>
                </c:pt>
              </c:strCache>
            </c:strRef>
          </c:tx>
          <c:marker>
            <c:symbol val="none"/>
          </c:marker>
          <c:cat>
            <c:numRef>
              <c:f>'Ansv lån ØE'!$B$6:$B$17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'Ansv lån ØE'!$C$6:$C$17</c:f>
              <c:numCache>
                <c:formatCode>_ * #\ ##0_ ;_ * \-#\ ##0_ ;_ * "-"??_ ;_ @_ </c:formatCode>
                <c:ptCount val="12"/>
                <c:pt idx="0">
                  <c:v>0</c:v>
                </c:pt>
                <c:pt idx="1">
                  <c:v>0</c:v>
                </c:pt>
                <c:pt idx="2">
                  <c:v>0</c:v>
                </c:pt>
                <c:pt idx="3">
                  <c:v>0</c:v>
                </c:pt>
                <c:pt idx="4">
                  <c:v>0</c:v>
                </c:pt>
                <c:pt idx="7">
                  <c:v>676</c:v>
                </c:pt>
                <c:pt idx="8">
                  <c:v>676</c:v>
                </c:pt>
                <c:pt idx="9">
                  <c:v>676</c:v>
                </c:pt>
                <c:pt idx="10">
                  <c:v>676</c:v>
                </c:pt>
                <c:pt idx="11" formatCode="General">
                  <c:v>676</c:v>
                </c:pt>
              </c:numCache>
            </c:numRef>
          </c:val>
          <c:smooth val="0"/>
        </c:ser>
        <c:ser>
          <c:idx val="1"/>
          <c:order val="1"/>
          <c:tx>
            <c:strRef>
              <c:f>'Ansv lån ØE'!$D$5</c:f>
              <c:strCache>
                <c:ptCount val="1"/>
                <c:pt idx="0">
                  <c:v>B 2014</c:v>
                </c:pt>
              </c:strCache>
            </c:strRef>
          </c:tx>
          <c:marker>
            <c:symbol val="none"/>
          </c:marker>
          <c:cat>
            <c:numRef>
              <c:f>'Ansv lån ØE'!$B$6:$B$17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'Ansv lån ØE'!$D$6:$D$17</c:f>
              <c:numCache>
                <c:formatCode>_ * #\ ##0_ ;_ * \-#\ ##0_ ;_ * "-"??_ ;_ @_ </c:formatCode>
                <c:ptCount val="12"/>
                <c:pt idx="0">
                  <c:v>0</c:v>
                </c:pt>
                <c:pt idx="1">
                  <c:v>0</c:v>
                </c:pt>
                <c:pt idx="2">
                  <c:v>0</c:v>
                </c:pt>
                <c:pt idx="3">
                  <c:v>0</c:v>
                </c:pt>
                <c:pt idx="4">
                  <c:v>0</c:v>
                </c:pt>
                <c:pt idx="5">
                  <c:v>0</c:v>
                </c:pt>
                <c:pt idx="6">
                  <c:v>0</c:v>
                </c:pt>
                <c:pt idx="7">
                  <c:v>800</c:v>
                </c:pt>
                <c:pt idx="8">
                  <c:v>800</c:v>
                </c:pt>
                <c:pt idx="9">
                  <c:v>800</c:v>
                </c:pt>
                <c:pt idx="10">
                  <c:v>800</c:v>
                </c:pt>
                <c:pt idx="11">
                  <c:v>800</c:v>
                </c:pt>
              </c:numCache>
            </c:numRef>
          </c:val>
          <c:smooth val="0"/>
        </c:ser>
        <c:ser>
          <c:idx val="2"/>
          <c:order val="2"/>
          <c:tx>
            <c:strRef>
              <c:f>'Ansv lån ØE'!$F$5</c:f>
              <c:strCache>
                <c:ptCount val="1"/>
                <c:pt idx="0">
                  <c:v>R 2013</c:v>
                </c:pt>
              </c:strCache>
            </c:strRef>
          </c:tx>
          <c:marker>
            <c:symbol val="none"/>
          </c:marker>
          <c:cat>
            <c:numRef>
              <c:f>'Ansv lån ØE'!$B$6:$B$17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'Ansv lån ØE'!$F$6:$F$17</c:f>
              <c:numCache>
                <c:formatCode>_ * #\ ##0_ ;_ * \-#\ ##0_ ;_ * "-"??_ ;_ @_ </c:formatCode>
                <c:ptCount val="12"/>
                <c:pt idx="0">
                  <c:v>0</c:v>
                </c:pt>
                <c:pt idx="1">
                  <c:v>0</c:v>
                </c:pt>
                <c:pt idx="2">
                  <c:v>0</c:v>
                </c:pt>
                <c:pt idx="3">
                  <c:v>0</c:v>
                </c:pt>
                <c:pt idx="4">
                  <c:v>0</c:v>
                </c:pt>
                <c:pt idx="5">
                  <c:v>0</c:v>
                </c:pt>
                <c:pt idx="6">
                  <c:v>0</c:v>
                </c:pt>
                <c:pt idx="7">
                  <c:v>676</c:v>
                </c:pt>
                <c:pt idx="8">
                  <c:v>676</c:v>
                </c:pt>
                <c:pt idx="9">
                  <c:v>676</c:v>
                </c:pt>
                <c:pt idx="10">
                  <c:v>676</c:v>
                </c:pt>
                <c:pt idx="11">
                  <c:v>676</c:v>
                </c:pt>
              </c:numCache>
            </c:numRef>
          </c:val>
          <c:smooth val="0"/>
        </c:ser>
        <c:dLbls>
          <c:showLegendKey val="0"/>
          <c:showVal val="0"/>
          <c:showCatName val="0"/>
          <c:showSerName val="0"/>
          <c:showPercent val="0"/>
          <c:showBubbleSize val="0"/>
        </c:dLbls>
        <c:smooth val="0"/>
        <c:axId val="425361872"/>
        <c:axId val="425354816"/>
      </c:lineChart>
      <c:catAx>
        <c:axId val="425361872"/>
        <c:scaling>
          <c:orientation val="minMax"/>
        </c:scaling>
        <c:delete val="0"/>
        <c:axPos val="b"/>
        <c:numFmt formatCode="General" sourceLinked="1"/>
        <c:majorTickMark val="out"/>
        <c:minorTickMark val="none"/>
        <c:tickLblPos val="nextTo"/>
        <c:crossAx val="425354816"/>
        <c:crosses val="autoZero"/>
        <c:auto val="1"/>
        <c:lblAlgn val="ctr"/>
        <c:lblOffset val="100"/>
        <c:noMultiLvlLbl val="0"/>
      </c:catAx>
      <c:valAx>
        <c:axId val="425354816"/>
        <c:scaling>
          <c:orientation val="minMax"/>
        </c:scaling>
        <c:delete val="0"/>
        <c:axPos val="l"/>
        <c:majorGridlines/>
        <c:numFmt formatCode="_ * #\ ##0_ ;_ * \-#\ ##0_ ;_ * &quot;-&quot;??_ ;_ @_ " sourceLinked="1"/>
        <c:majorTickMark val="out"/>
        <c:minorTickMark val="none"/>
        <c:tickLblPos val="nextTo"/>
        <c:crossAx val="4253618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sz="1000"/>
              <a:t>Prognose</a:t>
            </a:r>
            <a:r>
              <a:rPr lang="nb-NO" sz="1000" baseline="0"/>
              <a:t> folketal per 1.1. MMMM</a:t>
            </a:r>
            <a:endParaRPr lang="nb-NO" sz="1000"/>
          </a:p>
        </c:rich>
      </c:tx>
      <c:overlay val="0"/>
    </c:title>
    <c:autoTitleDeleted val="0"/>
    <c:plotArea>
      <c:layout>
        <c:manualLayout>
          <c:layoutTarget val="inner"/>
          <c:xMode val="edge"/>
          <c:yMode val="edge"/>
          <c:x val="0.18185646794150731"/>
          <c:y val="0.23597359909653423"/>
          <c:w val="0.79491113610798647"/>
          <c:h val="0.61664696737987557"/>
        </c:manualLayout>
      </c:layout>
      <c:lineChart>
        <c:grouping val="standard"/>
        <c:varyColors val="0"/>
        <c:ser>
          <c:idx val="0"/>
          <c:order val="0"/>
          <c:marker>
            <c:symbol val="none"/>
          </c:marker>
          <c:cat>
            <c:strRef>
              <c:f>(demogr!$R$4,demogr!$T$4:$Z$4)</c:f>
              <c:strCache>
                <c:ptCount val="8"/>
                <c:pt idx="0">
                  <c:v>2014</c:v>
                </c:pt>
                <c:pt idx="1">
                  <c:v>2015</c:v>
                </c:pt>
                <c:pt idx="2">
                  <c:v>2016</c:v>
                </c:pt>
                <c:pt idx="3">
                  <c:v>2017</c:v>
                </c:pt>
                <c:pt idx="4">
                  <c:v>2018</c:v>
                </c:pt>
                <c:pt idx="5">
                  <c:v>2019</c:v>
                </c:pt>
                <c:pt idx="6">
                  <c:v>2020</c:v>
                </c:pt>
                <c:pt idx="7">
                  <c:v>2021</c:v>
                </c:pt>
              </c:strCache>
            </c:strRef>
          </c:cat>
          <c:val>
            <c:numRef>
              <c:f>(demogr!$R$13,demogr!$T$13:$Z$13)</c:f>
              <c:numCache>
                <c:formatCode>_ * #\ ##0_ ;_ * \-#\ ##0_ ;_ * "-"??_ ;_ @_ </c:formatCode>
                <c:ptCount val="8"/>
                <c:pt idx="0">
                  <c:v>4408</c:v>
                </c:pt>
                <c:pt idx="1">
                  <c:v>4505</c:v>
                </c:pt>
                <c:pt idx="2">
                  <c:v>4613</c:v>
                </c:pt>
                <c:pt idx="3">
                  <c:v>4722</c:v>
                </c:pt>
                <c:pt idx="4">
                  <c:v>4830</c:v>
                </c:pt>
                <c:pt idx="5">
                  <c:v>4931</c:v>
                </c:pt>
                <c:pt idx="6">
                  <c:v>5035</c:v>
                </c:pt>
                <c:pt idx="7">
                  <c:v>5137</c:v>
                </c:pt>
              </c:numCache>
            </c:numRef>
          </c:val>
          <c:smooth val="0"/>
          <c:extLst>
            <c:ext xmlns:c15="http://schemas.microsoft.com/office/drawing/2012/chart" uri="{02D57815-91ED-43cb-92C2-25804820EDAC}">
              <c15:filteredSeriesTitle>
                <c15:tx>
                  <c:strRef>
                    <c:extLst>
                      <c:ext uri="{02D57815-91ED-43cb-92C2-25804820EDAC}">
                        <c15:formulaRef>
                          <c15:sqref>demogr!#REF!</c15:sqref>
                        </c15:formulaRef>
                      </c:ext>
                    </c:extLst>
                    <c:strCache>
                      <c:ptCount val="1"/>
                      <c:pt idx="0">
                        <c:v>#REF!</c:v>
                      </c:pt>
                    </c:strCache>
                  </c:strRef>
                </c15:tx>
              </c15:filteredSeriesTitle>
            </c:ext>
          </c:extLst>
        </c:ser>
        <c:dLbls>
          <c:showLegendKey val="0"/>
          <c:showVal val="0"/>
          <c:showCatName val="0"/>
          <c:showSerName val="0"/>
          <c:showPercent val="0"/>
          <c:showBubbleSize val="0"/>
        </c:dLbls>
        <c:smooth val="0"/>
        <c:axId val="425356384"/>
        <c:axId val="425357952"/>
      </c:lineChart>
      <c:catAx>
        <c:axId val="425356384"/>
        <c:scaling>
          <c:orientation val="minMax"/>
        </c:scaling>
        <c:delete val="0"/>
        <c:axPos val="b"/>
        <c:numFmt formatCode="General" sourceLinked="0"/>
        <c:majorTickMark val="out"/>
        <c:minorTickMark val="none"/>
        <c:tickLblPos val="nextTo"/>
        <c:crossAx val="425357952"/>
        <c:crosses val="autoZero"/>
        <c:auto val="1"/>
        <c:lblAlgn val="ctr"/>
        <c:lblOffset val="100"/>
        <c:noMultiLvlLbl val="0"/>
      </c:catAx>
      <c:valAx>
        <c:axId val="425357952"/>
        <c:scaling>
          <c:orientation val="minMax"/>
        </c:scaling>
        <c:delete val="0"/>
        <c:axPos val="l"/>
        <c:majorGridlines/>
        <c:numFmt formatCode="_ * #\ ##0_ ;_ * \-#\ ##0_ ;_ * &quot;-&quot;??_ ;_ @_ " sourceLinked="1"/>
        <c:majorTickMark val="out"/>
        <c:minorTickMark val="none"/>
        <c:tickLblPos val="nextTo"/>
        <c:crossAx val="425356384"/>
        <c:crosses val="autoZero"/>
        <c:crossBetween val="between"/>
      </c:valAx>
    </c:plotArea>
    <c:plotVisOnly val="1"/>
    <c:dispBlanksAs val="gap"/>
    <c:showDLblsOverMax val="0"/>
  </c:chart>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000"/>
          </a:pPr>
          <a:endParaRPr lang="nb-NO"/>
        </a:p>
      </c:txPr>
    </c:title>
    <c:autoTitleDeleted val="0"/>
    <c:plotArea>
      <c:layout/>
      <c:lineChart>
        <c:grouping val="standard"/>
        <c:varyColors val="0"/>
        <c:ser>
          <c:idx val="0"/>
          <c:order val="0"/>
          <c:tx>
            <c:strRef>
              <c:f>demogr!$B$26:$E$26</c:f>
              <c:strCache>
                <c:ptCount val="4"/>
                <c:pt idx="0">
                  <c:v>Folketal ved utgangen av kvartalet</c:v>
                </c:pt>
              </c:strCache>
            </c:strRef>
          </c:tx>
          <c:cat>
            <c:strRef>
              <c:f>demogr!$F$15:$K$15</c:f>
              <c:strCache>
                <c:ptCount val="6"/>
                <c:pt idx="0">
                  <c:v>2013K1</c:v>
                </c:pt>
                <c:pt idx="1">
                  <c:v>2013K2</c:v>
                </c:pt>
                <c:pt idx="2">
                  <c:v>2013K3</c:v>
                </c:pt>
                <c:pt idx="3">
                  <c:v>2013K4</c:v>
                </c:pt>
                <c:pt idx="4">
                  <c:v>2014K1</c:v>
                </c:pt>
                <c:pt idx="5">
                  <c:v>2014K2</c:v>
                </c:pt>
              </c:strCache>
            </c:strRef>
          </c:cat>
          <c:val>
            <c:numRef>
              <c:f>demogr!$F$26:$K$26</c:f>
              <c:numCache>
                <c:formatCode>_ * #\ ##0_ ;_ * \-#\ ##0_ ;_ * "-"??_ ;_ @_ </c:formatCode>
                <c:ptCount val="6"/>
                <c:pt idx="0">
                  <c:v>4280</c:v>
                </c:pt>
                <c:pt idx="1">
                  <c:v>4341</c:v>
                </c:pt>
                <c:pt idx="2">
                  <c:v>4381</c:v>
                </c:pt>
                <c:pt idx="3">
                  <c:v>4387</c:v>
                </c:pt>
                <c:pt idx="4">
                  <c:v>4401</c:v>
                </c:pt>
                <c:pt idx="5" formatCode="General">
                  <c:v>4419</c:v>
                </c:pt>
              </c:numCache>
            </c:numRef>
          </c:val>
          <c:smooth val="0"/>
        </c:ser>
        <c:dLbls>
          <c:showLegendKey val="0"/>
          <c:showVal val="0"/>
          <c:showCatName val="0"/>
          <c:showSerName val="0"/>
          <c:showPercent val="0"/>
          <c:showBubbleSize val="0"/>
        </c:dLbls>
        <c:marker val="1"/>
        <c:smooth val="0"/>
        <c:axId val="425359128"/>
        <c:axId val="425334432"/>
      </c:lineChart>
      <c:catAx>
        <c:axId val="425359128"/>
        <c:scaling>
          <c:orientation val="minMax"/>
        </c:scaling>
        <c:delete val="0"/>
        <c:axPos val="b"/>
        <c:numFmt formatCode="General" sourceLinked="0"/>
        <c:majorTickMark val="out"/>
        <c:minorTickMark val="none"/>
        <c:tickLblPos val="nextTo"/>
        <c:crossAx val="425334432"/>
        <c:crosses val="autoZero"/>
        <c:auto val="1"/>
        <c:lblAlgn val="ctr"/>
        <c:lblOffset val="100"/>
        <c:noMultiLvlLbl val="0"/>
      </c:catAx>
      <c:valAx>
        <c:axId val="425334432"/>
        <c:scaling>
          <c:orientation val="minMax"/>
        </c:scaling>
        <c:delete val="0"/>
        <c:axPos val="l"/>
        <c:majorGridlines/>
        <c:numFmt formatCode="_ * #\ ##0_ ;_ * \-#\ ##0_ ;_ * &quot;-&quot;??_ ;_ @_ " sourceLinked="1"/>
        <c:majorTickMark val="out"/>
        <c:minorTickMark val="none"/>
        <c:tickLblPos val="nextTo"/>
        <c:crossAx val="425359128"/>
        <c:crosses val="autoZero"/>
        <c:crossBetween val="between"/>
      </c:valAx>
    </c:plotArea>
    <c:plotVisOnly val="1"/>
    <c:dispBlanksAs val="gap"/>
    <c:showDLblsOverMax val="0"/>
  </c:chart>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'mva ref'!$C$5</c:f>
              <c:strCache>
                <c:ptCount val="1"/>
                <c:pt idx="0">
                  <c:v>R 2014</c:v>
                </c:pt>
              </c:strCache>
            </c:strRef>
          </c:tx>
          <c:marker>
            <c:symbol val="none"/>
          </c:marker>
          <c:cat>
            <c:numRef>
              <c:f>'mva ref'!$B$6:$B$17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'mva ref'!$C$6:$C$17</c:f>
              <c:numCache>
                <c:formatCode>_ * #\ ##0_ ;_ * \-#\ ##0_ ;_ * "-"??_ ;_ @_ </c:formatCode>
                <c:ptCount val="12"/>
                <c:pt idx="0">
                  <c:v>-379</c:v>
                </c:pt>
                <c:pt idx="1">
                  <c:v>-869</c:v>
                </c:pt>
                <c:pt idx="2">
                  <c:v>-1644</c:v>
                </c:pt>
                <c:pt idx="3">
                  <c:v>-1824</c:v>
                </c:pt>
                <c:pt idx="4">
                  <c:v>-2148</c:v>
                </c:pt>
                <c:pt idx="5">
                  <c:v>-2355</c:v>
                </c:pt>
                <c:pt idx="6">
                  <c:v>-2384</c:v>
                </c:pt>
                <c:pt idx="7">
                  <c:v>-2449</c:v>
                </c:pt>
                <c:pt idx="8">
                  <c:v>-2696</c:v>
                </c:pt>
                <c:pt idx="9">
                  <c:v>-3399</c:v>
                </c:pt>
                <c:pt idx="10">
                  <c:v>-3487</c:v>
                </c:pt>
                <c:pt idx="11" formatCode="General">
                  <c:v>-4550</c:v>
                </c:pt>
              </c:numCache>
            </c:numRef>
          </c:val>
          <c:smooth val="0"/>
        </c:ser>
        <c:ser>
          <c:idx val="1"/>
          <c:order val="1"/>
          <c:tx>
            <c:strRef>
              <c:f>'mva ref'!$D$5</c:f>
              <c:strCache>
                <c:ptCount val="1"/>
                <c:pt idx="0">
                  <c:v>B 2014</c:v>
                </c:pt>
              </c:strCache>
            </c:strRef>
          </c:tx>
          <c:marker>
            <c:symbol val="none"/>
          </c:marker>
          <c:cat>
            <c:numRef>
              <c:f>'mva ref'!$B$6:$B$17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'mva ref'!$D$6:$D$17</c:f>
              <c:numCache>
                <c:formatCode>_ * #\ ##0_ ;_ * \-#\ ##0_ ;_ * "-"??_ ;_ @_ </c:formatCode>
                <c:ptCount val="12"/>
                <c:pt idx="0">
                  <c:v>-226.45402298850573</c:v>
                </c:pt>
                <c:pt idx="1">
                  <c:v>-869.20689655172418</c:v>
                </c:pt>
                <c:pt idx="2">
                  <c:v>-1644.2758620689654</c:v>
                </c:pt>
                <c:pt idx="3">
                  <c:v>-1824.183908045977</c:v>
                </c:pt>
                <c:pt idx="4">
                  <c:v>-2148.4367816091954</c:v>
                </c:pt>
                <c:pt idx="5">
                  <c:v>-2355.0172413793107</c:v>
                </c:pt>
                <c:pt idx="6">
                  <c:v>-2384.3045977011493</c:v>
                </c:pt>
                <c:pt idx="7">
                  <c:v>-2448.632183908046</c:v>
                </c:pt>
                <c:pt idx="8">
                  <c:v>-2696.0057471264367</c:v>
                </c:pt>
                <c:pt idx="9">
                  <c:v>-3399.4252873563219</c:v>
                </c:pt>
                <c:pt idx="10">
                  <c:v>-3486.7643678160921</c:v>
                </c:pt>
                <c:pt idx="11">
                  <c:v>-4550</c:v>
                </c:pt>
              </c:numCache>
            </c:numRef>
          </c:val>
          <c:smooth val="0"/>
        </c:ser>
        <c:ser>
          <c:idx val="2"/>
          <c:order val="2"/>
          <c:tx>
            <c:strRef>
              <c:f>'mva ref'!$E$5</c:f>
              <c:strCache>
                <c:ptCount val="1"/>
                <c:pt idx="0">
                  <c:v>BJ 2014</c:v>
                </c:pt>
              </c:strCache>
            </c:strRef>
          </c:tx>
          <c:marker>
            <c:symbol val="none"/>
          </c:marker>
          <c:cat>
            <c:numRef>
              <c:f>'mva ref'!$B$6:$B$17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'mva ref'!$E$6:$E$17</c:f>
              <c:numCache>
                <c:formatCode>_ * #\ ##0_ ;_ * \-#\ ##0_ ;_ * "-"??_ ;_ @_ </c:formatCode>
                <c:ptCount val="12"/>
                <c:pt idx="0">
                  <c:v>0</c:v>
                </c:pt>
                <c:pt idx="1">
                  <c:v>0</c:v>
                </c:pt>
                <c:pt idx="2">
                  <c:v>0</c:v>
                </c:pt>
                <c:pt idx="3">
                  <c:v>0</c:v>
                </c:pt>
                <c:pt idx="4">
                  <c:v>0</c:v>
                </c:pt>
                <c:pt idx="5">
                  <c:v>0</c:v>
                </c:pt>
                <c:pt idx="6">
                  <c:v>0</c:v>
                </c:pt>
                <c:pt idx="7">
                  <c:v>0</c:v>
                </c:pt>
                <c:pt idx="8">
                  <c:v>0</c:v>
                </c:pt>
                <c:pt idx="9">
                  <c:v>0</c:v>
                </c:pt>
                <c:pt idx="10">
                  <c:v>0</c:v>
                </c:pt>
              </c:numCache>
            </c:numRef>
          </c:val>
          <c:smooth val="0"/>
        </c:ser>
        <c:ser>
          <c:idx val="3"/>
          <c:order val="3"/>
          <c:tx>
            <c:strRef>
              <c:f>'mva ref'!$H$5</c:f>
              <c:strCache>
                <c:ptCount val="1"/>
                <c:pt idx="0">
                  <c:v>R 2013</c:v>
                </c:pt>
              </c:strCache>
            </c:strRef>
          </c:tx>
          <c:marker>
            <c:symbol val="none"/>
          </c:marker>
          <c:cat>
            <c:numRef>
              <c:f>'mva ref'!$B$6:$B$17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'mva ref'!$H$6:$H$17</c:f>
              <c:numCache>
                <c:formatCode>_ * #\ ##0_ ;_ * \-#\ ##0_ ;_ * "-"??_ ;_ @_ </c:formatCode>
                <c:ptCount val="12"/>
                <c:pt idx="0">
                  <c:v>-433</c:v>
                </c:pt>
                <c:pt idx="1">
                  <c:v>-1662</c:v>
                </c:pt>
                <c:pt idx="2">
                  <c:v>-3144</c:v>
                </c:pt>
                <c:pt idx="3">
                  <c:v>-3488</c:v>
                </c:pt>
                <c:pt idx="4">
                  <c:v>-4108</c:v>
                </c:pt>
                <c:pt idx="5">
                  <c:v>-4503</c:v>
                </c:pt>
                <c:pt idx="6">
                  <c:v>-4559</c:v>
                </c:pt>
                <c:pt idx="7">
                  <c:v>-4682</c:v>
                </c:pt>
                <c:pt idx="8">
                  <c:v>-5155</c:v>
                </c:pt>
                <c:pt idx="9">
                  <c:v>-6500</c:v>
                </c:pt>
                <c:pt idx="10">
                  <c:v>-6667</c:v>
                </c:pt>
                <c:pt idx="11">
                  <c:v>-8700</c:v>
                </c:pt>
              </c:numCache>
            </c:numRef>
          </c:val>
          <c:smooth val="0"/>
        </c:ser>
        <c:dLbls>
          <c:showLegendKey val="0"/>
          <c:showVal val="0"/>
          <c:showCatName val="0"/>
          <c:showSerName val="0"/>
          <c:showPercent val="0"/>
          <c:showBubbleSize val="0"/>
        </c:dLbls>
        <c:smooth val="0"/>
        <c:axId val="425334824"/>
        <c:axId val="425338744"/>
      </c:lineChart>
      <c:catAx>
        <c:axId val="425334824"/>
        <c:scaling>
          <c:orientation val="minMax"/>
        </c:scaling>
        <c:delete val="0"/>
        <c:axPos val="b"/>
        <c:numFmt formatCode="General" sourceLinked="1"/>
        <c:majorTickMark val="out"/>
        <c:minorTickMark val="none"/>
        <c:tickLblPos val="nextTo"/>
        <c:crossAx val="425338744"/>
        <c:crosses val="autoZero"/>
        <c:auto val="1"/>
        <c:lblAlgn val="ctr"/>
        <c:lblOffset val="100"/>
        <c:noMultiLvlLbl val="0"/>
      </c:catAx>
      <c:valAx>
        <c:axId val="425338744"/>
        <c:scaling>
          <c:orientation val="minMax"/>
        </c:scaling>
        <c:delete val="0"/>
        <c:axPos val="l"/>
        <c:majorGridlines/>
        <c:numFmt formatCode="_ * #\ ##0_ ;_ * \-#\ ##0_ ;_ * &quot;-&quot;??_ ;_ @_ " sourceLinked="1"/>
        <c:majorTickMark val="out"/>
        <c:minorTickMark val="none"/>
        <c:tickLblPos val="nextTo"/>
        <c:crossAx val="425334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'andre statstilsk'!$C$50</c:f>
              <c:strCache>
                <c:ptCount val="1"/>
                <c:pt idx="0">
                  <c:v>R 2015</c:v>
                </c:pt>
              </c:strCache>
            </c:strRef>
          </c:tx>
          <c:marker>
            <c:symbol val="none"/>
          </c:marker>
          <c:cat>
            <c:numRef>
              <c:f>'andre statstilsk'!$B$51:$B$62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'andre statstilsk'!$C$51:$C$62</c:f>
              <c:numCache>
                <c:formatCode>#,##0</c:formatCode>
                <c:ptCount val="12"/>
                <c:pt idx="0">
                  <c:v>0</c:v>
                </c:pt>
                <c:pt idx="1">
                  <c:v>0</c:v>
                </c:pt>
                <c:pt idx="2">
                  <c:v>547</c:v>
                </c:pt>
                <c:pt idx="3">
                  <c:v>1118</c:v>
                </c:pt>
                <c:pt idx="4">
                  <c:v>1118</c:v>
                </c:pt>
                <c:pt idx="5">
                  <c:v>1432</c:v>
                </c:pt>
                <c:pt idx="6">
                  <c:v>507</c:v>
                </c:pt>
                <c:pt idx="7">
                  <c:v>1014</c:v>
                </c:pt>
              </c:numCache>
            </c:numRef>
          </c:val>
          <c:smooth val="0"/>
        </c:ser>
        <c:ser>
          <c:idx val="1"/>
          <c:order val="1"/>
          <c:tx>
            <c:strRef>
              <c:f>'andre statstilsk'!$D$50</c:f>
              <c:strCache>
                <c:ptCount val="1"/>
                <c:pt idx="0">
                  <c:v>B 2015</c:v>
                </c:pt>
              </c:strCache>
            </c:strRef>
          </c:tx>
          <c:marker>
            <c:symbol val="none"/>
          </c:marker>
          <c:cat>
            <c:numRef>
              <c:f>'andre statstilsk'!$B$51:$B$62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'andre statstilsk'!$D$51:$D$62</c:f>
              <c:numCache>
                <c:formatCode>#,##0</c:formatCode>
                <c:ptCount val="12"/>
                <c:pt idx="0">
                  <c:v>0</c:v>
                </c:pt>
                <c:pt idx="1">
                  <c:v>0</c:v>
                </c:pt>
                <c:pt idx="2">
                  <c:v>0</c:v>
                </c:pt>
                <c:pt idx="3">
                  <c:v>0</c:v>
                </c:pt>
                <c:pt idx="4">
                  <c:v>0</c:v>
                </c:pt>
                <c:pt idx="6">
                  <c:v>507</c:v>
                </c:pt>
                <c:pt idx="7">
                  <c:v>1014</c:v>
                </c:pt>
                <c:pt idx="8">
                  <c:v>1553</c:v>
                </c:pt>
                <c:pt idx="9">
                  <c:v>2091</c:v>
                </c:pt>
                <c:pt idx="10">
                  <c:v>2630</c:v>
                </c:pt>
                <c:pt idx="11">
                  <c:v>3169</c:v>
                </c:pt>
              </c:numCache>
            </c:numRef>
          </c:val>
          <c:smooth val="0"/>
        </c:ser>
        <c:dLbls>
          <c:showLegendKey val="0"/>
          <c:showVal val="0"/>
          <c:showCatName val="0"/>
          <c:showSerName val="0"/>
          <c:showPercent val="0"/>
          <c:showBubbleSize val="0"/>
        </c:dLbls>
        <c:smooth val="0"/>
        <c:axId val="385987976"/>
        <c:axId val="385993856"/>
      </c:lineChart>
      <c:catAx>
        <c:axId val="385987976"/>
        <c:scaling>
          <c:orientation val="minMax"/>
        </c:scaling>
        <c:delete val="0"/>
        <c:axPos val="b"/>
        <c:numFmt formatCode="General" sourceLinked="1"/>
        <c:majorTickMark val="out"/>
        <c:minorTickMark val="none"/>
        <c:tickLblPos val="nextTo"/>
        <c:crossAx val="385993856"/>
        <c:crosses val="autoZero"/>
        <c:auto val="1"/>
        <c:lblAlgn val="ctr"/>
        <c:lblOffset val="100"/>
        <c:noMultiLvlLbl val="0"/>
      </c:catAx>
      <c:valAx>
        <c:axId val="385993856"/>
        <c:scaling>
          <c:orientation val="minMax"/>
        </c:scaling>
        <c:delete val="0"/>
        <c:axPos val="l"/>
        <c:majorGridlines/>
        <c:numFmt formatCode="#,##0" sourceLinked="1"/>
        <c:majorTickMark val="out"/>
        <c:minorTickMark val="none"/>
        <c:tickLblPos val="nextTo"/>
        <c:crossAx val="3859879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'Renteinntekter kraftfond'!$C$5</c:f>
              <c:strCache>
                <c:ptCount val="1"/>
                <c:pt idx="0">
                  <c:v>R 2015</c:v>
                </c:pt>
              </c:strCache>
            </c:strRef>
          </c:tx>
          <c:marker>
            <c:symbol val="none"/>
          </c:marker>
          <c:cat>
            <c:numRef>
              <c:f>'Renteinntekter kraftfond'!$B$6:$B$17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'Renteinntekter kraftfond'!$C$6:$C$17</c:f>
              <c:numCache>
                <c:formatCode>#,##0</c:formatCode>
                <c:ptCount val="12"/>
                <c:pt idx="0">
                  <c:v>0</c:v>
                </c:pt>
                <c:pt idx="1">
                  <c:v>0</c:v>
                </c:pt>
                <c:pt idx="2">
                  <c:v>50</c:v>
                </c:pt>
                <c:pt idx="3">
                  <c:v>50</c:v>
                </c:pt>
                <c:pt idx="4">
                  <c:v>50</c:v>
                </c:pt>
                <c:pt idx="5">
                  <c:v>103</c:v>
                </c:pt>
                <c:pt idx="6">
                  <c:v>103</c:v>
                </c:pt>
                <c:pt idx="7">
                  <c:v>103</c:v>
                </c:pt>
              </c:numCache>
            </c:numRef>
          </c:val>
          <c:smooth val="0"/>
        </c:ser>
        <c:ser>
          <c:idx val="1"/>
          <c:order val="1"/>
          <c:tx>
            <c:strRef>
              <c:f>'Renteinntekter kraftfond'!$D$5</c:f>
              <c:strCache>
                <c:ptCount val="1"/>
                <c:pt idx="0">
                  <c:v>B 2015</c:v>
                </c:pt>
              </c:strCache>
            </c:strRef>
          </c:tx>
          <c:marker>
            <c:symbol val="none"/>
          </c:marker>
          <c:cat>
            <c:numRef>
              <c:f>'Renteinntekter kraftfond'!$B$6:$B$17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'Renteinntekter kraftfond'!$D$6:$D$17</c:f>
              <c:numCache>
                <c:formatCode>#,##0</c:formatCode>
                <c:ptCount val="12"/>
                <c:pt idx="0">
                  <c:v>0</c:v>
                </c:pt>
                <c:pt idx="1">
                  <c:v>0</c:v>
                </c:pt>
                <c:pt idx="2">
                  <c:v>50</c:v>
                </c:pt>
                <c:pt idx="3">
                  <c:v>50</c:v>
                </c:pt>
                <c:pt idx="4">
                  <c:v>50</c:v>
                </c:pt>
                <c:pt idx="5">
                  <c:v>103</c:v>
                </c:pt>
                <c:pt idx="6">
                  <c:v>103</c:v>
                </c:pt>
                <c:pt idx="7">
                  <c:v>103</c:v>
                </c:pt>
                <c:pt idx="8">
                  <c:v>156</c:v>
                </c:pt>
                <c:pt idx="9">
                  <c:v>156</c:v>
                </c:pt>
                <c:pt idx="10">
                  <c:v>156</c:v>
                </c:pt>
                <c:pt idx="11">
                  <c:v>800</c:v>
                </c:pt>
              </c:numCache>
            </c:numRef>
          </c:val>
          <c:smooth val="0"/>
        </c:ser>
        <c:dLbls>
          <c:showLegendKey val="0"/>
          <c:showVal val="0"/>
          <c:showCatName val="0"/>
          <c:showSerName val="0"/>
          <c:showPercent val="0"/>
          <c:showBubbleSize val="0"/>
        </c:dLbls>
        <c:smooth val="0"/>
        <c:axId val="385987584"/>
        <c:axId val="385989936"/>
      </c:lineChart>
      <c:catAx>
        <c:axId val="385987584"/>
        <c:scaling>
          <c:orientation val="minMax"/>
        </c:scaling>
        <c:delete val="0"/>
        <c:axPos val="b"/>
        <c:numFmt formatCode="General" sourceLinked="1"/>
        <c:majorTickMark val="out"/>
        <c:minorTickMark val="none"/>
        <c:tickLblPos val="nextTo"/>
        <c:crossAx val="385989936"/>
        <c:crosses val="autoZero"/>
        <c:auto val="1"/>
        <c:lblAlgn val="ctr"/>
        <c:lblOffset val="100"/>
        <c:noMultiLvlLbl val="0"/>
      </c:catAx>
      <c:valAx>
        <c:axId val="385989936"/>
        <c:scaling>
          <c:orientation val="minMax"/>
        </c:scaling>
        <c:delete val="0"/>
        <c:axPos val="l"/>
        <c:majorGridlines/>
        <c:numFmt formatCode="#,##0" sourceLinked="1"/>
        <c:majorTickMark val="out"/>
        <c:minorTickMark val="none"/>
        <c:tickLblPos val="nextTo"/>
        <c:crossAx val="385987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 Saldo</a:t>
            </a:r>
            <a:r>
              <a:rPr lang="en-US" sz="1100" baseline="0"/>
              <a:t> 2014</a:t>
            </a:r>
          </a:p>
          <a:p>
            <a:pPr>
              <a:defRPr sz="1100"/>
            </a:pPr>
            <a:endParaRPr lang="en-US" sz="1100"/>
          </a:p>
        </c:rich>
      </c:tx>
      <c:layout>
        <c:manualLayout>
          <c:xMode val="edge"/>
          <c:yMode val="edge"/>
          <c:x val="0.41977077865266843"/>
          <c:y val="4.1666666666666664E-2"/>
        </c:manualLayout>
      </c:layout>
      <c:overlay val="0"/>
    </c:title>
    <c:autoTitleDeleted val="0"/>
    <c:plotArea>
      <c:layout/>
      <c:lineChart>
        <c:grouping val="standard"/>
        <c:varyColors val="0"/>
        <c:ser>
          <c:idx val="0"/>
          <c:order val="0"/>
          <c:tx>
            <c:strRef>
              <c:f>'Renteinntekter kraftfond'!$F$25</c:f>
              <c:strCache>
                <c:ptCount val="1"/>
                <c:pt idx="0">
                  <c:v> 35 548 </c:v>
                </c:pt>
              </c:strCache>
            </c:strRef>
          </c:tx>
          <c:marker>
            <c:symbol val="none"/>
          </c:marker>
          <c:cat>
            <c:numRef>
              <c:f>'Renteinntekter kraftfond'!$B$26:$B$37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'Renteinntekter kraftfond'!$F$26:$F$37</c:f>
              <c:numCache>
                <c:formatCode>#,##0</c:formatCode>
                <c:ptCount val="12"/>
                <c:pt idx="0">
                  <c:v>35548</c:v>
                </c:pt>
                <c:pt idx="1">
                  <c:v>33548</c:v>
                </c:pt>
                <c:pt idx="2">
                  <c:v>30548</c:v>
                </c:pt>
                <c:pt idx="3">
                  <c:v>30548</c:v>
                </c:pt>
                <c:pt idx="4">
                  <c:v>20548</c:v>
                </c:pt>
                <c:pt idx="5">
                  <c:v>22548</c:v>
                </c:pt>
                <c:pt idx="6">
                  <c:v>13548</c:v>
                </c:pt>
                <c:pt idx="7">
                  <c:v>10548</c:v>
                </c:pt>
                <c:pt idx="8">
                  <c:v>35548</c:v>
                </c:pt>
                <c:pt idx="9">
                  <c:v>35548</c:v>
                </c:pt>
                <c:pt idx="10">
                  <c:v>35548</c:v>
                </c:pt>
                <c:pt idx="11">
                  <c:v>36259</c:v>
                </c:pt>
              </c:numCache>
            </c:numRef>
          </c:val>
          <c:smooth val="0"/>
        </c:ser>
        <c:dLbls>
          <c:showLegendKey val="0"/>
          <c:showVal val="0"/>
          <c:showCatName val="0"/>
          <c:showSerName val="0"/>
          <c:showPercent val="0"/>
          <c:showBubbleSize val="0"/>
        </c:dLbls>
        <c:smooth val="0"/>
        <c:axId val="385987192"/>
        <c:axId val="385988760"/>
      </c:lineChart>
      <c:catAx>
        <c:axId val="385987192"/>
        <c:scaling>
          <c:orientation val="minMax"/>
        </c:scaling>
        <c:delete val="0"/>
        <c:axPos val="b"/>
        <c:numFmt formatCode="General" sourceLinked="1"/>
        <c:majorTickMark val="out"/>
        <c:minorTickMark val="none"/>
        <c:tickLblPos val="nextTo"/>
        <c:crossAx val="385988760"/>
        <c:crosses val="autoZero"/>
        <c:auto val="1"/>
        <c:lblAlgn val="ctr"/>
        <c:lblOffset val="100"/>
        <c:noMultiLvlLbl val="0"/>
      </c:catAx>
      <c:valAx>
        <c:axId val="385988760"/>
        <c:scaling>
          <c:orientation val="minMax"/>
        </c:scaling>
        <c:delete val="0"/>
        <c:axPos val="l"/>
        <c:majorGridlines/>
        <c:numFmt formatCode="#,##0" sourceLinked="1"/>
        <c:majorTickMark val="out"/>
        <c:minorTickMark val="none"/>
        <c:tickLblPos val="nextTo"/>
        <c:crossAx val="385987192"/>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nn-NO" sz="1100"/>
              <a:t>Saldo</a:t>
            </a:r>
            <a:r>
              <a:rPr lang="nn-NO" sz="1100" baseline="0"/>
              <a:t> 2015</a:t>
            </a:r>
            <a:endParaRPr lang="nn-NO" sz="1100"/>
          </a:p>
        </c:rich>
      </c:tx>
      <c:overlay val="0"/>
    </c:title>
    <c:autoTitleDeleted val="0"/>
    <c:plotArea>
      <c:layout/>
      <c:lineChart>
        <c:grouping val="standard"/>
        <c:varyColors val="0"/>
        <c:ser>
          <c:idx val="0"/>
          <c:order val="0"/>
          <c:tx>
            <c:strRef>
              <c:f>'Renteinntekter kraftfond'!$F$38</c:f>
              <c:strCache>
                <c:ptCount val="1"/>
                <c:pt idx="0">
                  <c:v>36 259</c:v>
                </c:pt>
              </c:strCache>
            </c:strRef>
          </c:tx>
          <c:marker>
            <c:symbol val="none"/>
          </c:marker>
          <c:cat>
            <c:numRef>
              <c:f>'Renteinntekter kraftfond'!$B$39:$B$50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'Renteinntekter kraftfond'!$F$39:$F$50</c:f>
              <c:numCache>
                <c:formatCode>#,##0</c:formatCode>
                <c:ptCount val="12"/>
                <c:pt idx="0">
                  <c:v>26259</c:v>
                </c:pt>
                <c:pt idx="1">
                  <c:v>26259</c:v>
                </c:pt>
                <c:pt idx="2">
                  <c:v>26259</c:v>
                </c:pt>
                <c:pt idx="3">
                  <c:v>26259</c:v>
                </c:pt>
                <c:pt idx="4">
                  <c:v>31259</c:v>
                </c:pt>
                <c:pt idx="5">
                  <c:v>36259</c:v>
                </c:pt>
                <c:pt idx="6">
                  <c:v>36259</c:v>
                </c:pt>
                <c:pt idx="7">
                  <c:v>26259</c:v>
                </c:pt>
                <c:pt idx="8">
                  <c:v>26259</c:v>
                </c:pt>
                <c:pt idx="9">
                  <c:v>26259</c:v>
                </c:pt>
                <c:pt idx="10">
                  <c:v>26259</c:v>
                </c:pt>
                <c:pt idx="11">
                  <c:v>26259</c:v>
                </c:pt>
              </c:numCache>
            </c:numRef>
          </c:val>
          <c:smooth val="0"/>
        </c:ser>
        <c:dLbls>
          <c:showLegendKey val="0"/>
          <c:showVal val="0"/>
          <c:showCatName val="0"/>
          <c:showSerName val="0"/>
          <c:showPercent val="0"/>
          <c:showBubbleSize val="0"/>
        </c:dLbls>
        <c:smooth val="0"/>
        <c:axId val="385988368"/>
        <c:axId val="385990328"/>
      </c:lineChart>
      <c:catAx>
        <c:axId val="385988368"/>
        <c:scaling>
          <c:orientation val="minMax"/>
        </c:scaling>
        <c:delete val="0"/>
        <c:axPos val="b"/>
        <c:numFmt formatCode="General" sourceLinked="1"/>
        <c:majorTickMark val="out"/>
        <c:minorTickMark val="none"/>
        <c:tickLblPos val="nextTo"/>
        <c:crossAx val="385990328"/>
        <c:crosses val="autoZero"/>
        <c:auto val="1"/>
        <c:lblAlgn val="ctr"/>
        <c:lblOffset val="100"/>
        <c:noMultiLvlLbl val="0"/>
      </c:catAx>
      <c:valAx>
        <c:axId val="385990328"/>
        <c:scaling>
          <c:orientation val="minMax"/>
        </c:scaling>
        <c:delete val="0"/>
        <c:axPos val="l"/>
        <c:majorGridlines/>
        <c:numFmt formatCode="#,##0" sourceLinked="1"/>
        <c:majorTickMark val="out"/>
        <c:minorTickMark val="none"/>
        <c:tickLblPos val="nextTo"/>
        <c:crossAx val="385988368"/>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'Utbytte ØE'!$C$5</c:f>
              <c:strCache>
                <c:ptCount val="1"/>
                <c:pt idx="0">
                  <c:v>R 2015</c:v>
                </c:pt>
              </c:strCache>
            </c:strRef>
          </c:tx>
          <c:marker>
            <c:symbol val="none"/>
          </c:marker>
          <c:val>
            <c:numRef>
              <c:f>'Utbytte ØE'!$C$6:$C$17</c:f>
              <c:numCache>
                <c:formatCode>#,##0</c:formatCode>
                <c:ptCount val="12"/>
                <c:pt idx="0">
                  <c:v>0</c:v>
                </c:pt>
                <c:pt idx="1">
                  <c:v>0</c:v>
                </c:pt>
                <c:pt idx="2">
                  <c:v>0</c:v>
                </c:pt>
                <c:pt idx="3">
                  <c:v>0</c:v>
                </c:pt>
                <c:pt idx="4">
                  <c:v>0</c:v>
                </c:pt>
                <c:pt idx="5">
                  <c:v>0</c:v>
                </c:pt>
                <c:pt idx="6">
                  <c:v>0</c:v>
                </c:pt>
                <c:pt idx="7">
                  <c:v>0</c:v>
                </c:pt>
              </c:numCache>
            </c:numRef>
          </c:val>
          <c:smooth val="0"/>
        </c:ser>
        <c:ser>
          <c:idx val="1"/>
          <c:order val="1"/>
          <c:tx>
            <c:strRef>
              <c:f>'Utbytte ØE'!$D$5</c:f>
              <c:strCache>
                <c:ptCount val="1"/>
                <c:pt idx="0">
                  <c:v>B 2015</c:v>
                </c:pt>
              </c:strCache>
            </c:strRef>
          </c:tx>
          <c:marker>
            <c:symbol val="none"/>
          </c:marker>
          <c:val>
            <c:numRef>
              <c:f>'Utbytte ØE'!$D$6:$D$17</c:f>
              <c:numCache>
                <c:formatCode>#,##0</c:formatCode>
                <c:ptCount val="12"/>
                <c:pt idx="0">
                  <c:v>0</c:v>
                </c:pt>
                <c:pt idx="1">
                  <c:v>0</c:v>
                </c:pt>
                <c:pt idx="2">
                  <c:v>0</c:v>
                </c:pt>
                <c:pt idx="3">
                  <c:v>0</c:v>
                </c:pt>
                <c:pt idx="4">
                  <c:v>0</c:v>
                </c:pt>
                <c:pt idx="5">
                  <c:v>0</c:v>
                </c:pt>
                <c:pt idx="6">
                  <c:v>0</c:v>
                </c:pt>
                <c:pt idx="7">
                  <c:v>430</c:v>
                </c:pt>
                <c:pt idx="8">
                  <c:v>430</c:v>
                </c:pt>
                <c:pt idx="9">
                  <c:v>430</c:v>
                </c:pt>
                <c:pt idx="10">
                  <c:v>430</c:v>
                </c:pt>
                <c:pt idx="11">
                  <c:v>700</c:v>
                </c:pt>
              </c:numCache>
            </c:numRef>
          </c:val>
          <c:smooth val="0"/>
        </c:ser>
        <c:dLbls>
          <c:showLegendKey val="0"/>
          <c:showVal val="0"/>
          <c:showCatName val="0"/>
          <c:showSerName val="0"/>
          <c:showPercent val="0"/>
          <c:showBubbleSize val="0"/>
        </c:dLbls>
        <c:smooth val="0"/>
        <c:axId val="385986408"/>
        <c:axId val="385991112"/>
      </c:lineChart>
      <c:catAx>
        <c:axId val="385986408"/>
        <c:scaling>
          <c:orientation val="minMax"/>
        </c:scaling>
        <c:delete val="0"/>
        <c:axPos val="b"/>
        <c:majorTickMark val="out"/>
        <c:minorTickMark val="none"/>
        <c:tickLblPos val="nextTo"/>
        <c:crossAx val="385991112"/>
        <c:crosses val="autoZero"/>
        <c:auto val="1"/>
        <c:lblAlgn val="ctr"/>
        <c:lblOffset val="100"/>
        <c:noMultiLvlLbl val="0"/>
      </c:catAx>
      <c:valAx>
        <c:axId val="385991112"/>
        <c:scaling>
          <c:orientation val="minMax"/>
        </c:scaling>
        <c:delete val="0"/>
        <c:axPos val="l"/>
        <c:majorGridlines/>
        <c:numFmt formatCode="#,##0" sourceLinked="1"/>
        <c:majorTickMark val="out"/>
        <c:minorTickMark val="none"/>
        <c:tickLblPos val="nextTo"/>
        <c:crossAx val="3859864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'gev_tap fin instr'!$F$5</c:f>
              <c:strCache>
                <c:ptCount val="1"/>
                <c:pt idx="0">
                  <c:v>R 2014</c:v>
                </c:pt>
              </c:strCache>
            </c:strRef>
          </c:tx>
          <c:marker>
            <c:symbol val="none"/>
          </c:marker>
          <c:cat>
            <c:numRef>
              <c:f>'gev_tap fin instr'!$B$6:$B$17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'gev_tap fin instr'!$F$6:$F$17</c:f>
              <c:numCache>
                <c:formatCode>_ * #\ ##0_ ;_ * \-#\ ##0_ ;_ * "-"??_ ;_ @_ </c:formatCode>
                <c:ptCount val="12"/>
                <c:pt idx="0">
                  <c:v>157</c:v>
                </c:pt>
                <c:pt idx="1">
                  <c:v>294</c:v>
                </c:pt>
                <c:pt idx="2">
                  <c:v>404</c:v>
                </c:pt>
                <c:pt idx="3">
                  <c:v>527</c:v>
                </c:pt>
                <c:pt idx="4">
                  <c:v>681</c:v>
                </c:pt>
                <c:pt idx="5">
                  <c:v>798.5</c:v>
                </c:pt>
                <c:pt idx="6">
                  <c:v>911.5</c:v>
                </c:pt>
                <c:pt idx="7">
                  <c:v>1015.5</c:v>
                </c:pt>
                <c:pt idx="8">
                  <c:v>1135.5</c:v>
                </c:pt>
                <c:pt idx="9">
                  <c:v>991.5</c:v>
                </c:pt>
                <c:pt idx="10">
                  <c:v>1108.5</c:v>
                </c:pt>
                <c:pt idx="11">
                  <c:v>1059.5</c:v>
                </c:pt>
              </c:numCache>
            </c:numRef>
          </c:val>
          <c:smooth val="0"/>
        </c:ser>
        <c:ser>
          <c:idx val="1"/>
          <c:order val="1"/>
          <c:tx>
            <c:strRef>
              <c:f>'gev_tap fin instr'!$G$5</c:f>
              <c:strCache>
                <c:ptCount val="1"/>
                <c:pt idx="0">
                  <c:v>B 2014</c:v>
                </c:pt>
              </c:strCache>
            </c:strRef>
          </c:tx>
          <c:marker>
            <c:symbol val="none"/>
          </c:marker>
          <c:cat>
            <c:numRef>
              <c:f>'gev_tap fin instr'!$B$6:$B$17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'gev_tap fin instr'!$G$6:$G$17</c:f>
              <c:numCache>
                <c:formatCode>_ * #\ ##0_ ;_ * \-#\ ##0_ ;_ * "-"??_ ;_ @_ </c:formatCode>
                <c:ptCount val="12"/>
                <c:pt idx="0">
                  <c:v>356</c:v>
                </c:pt>
                <c:pt idx="1">
                  <c:v>467</c:v>
                </c:pt>
                <c:pt idx="2">
                  <c:v>586</c:v>
                </c:pt>
                <c:pt idx="3">
                  <c:v>736</c:v>
                </c:pt>
                <c:pt idx="4">
                  <c:v>871</c:v>
                </c:pt>
                <c:pt idx="5">
                  <c:v>914</c:v>
                </c:pt>
                <c:pt idx="6">
                  <c:v>975</c:v>
                </c:pt>
                <c:pt idx="7">
                  <c:v>1119</c:v>
                </c:pt>
                <c:pt idx="8">
                  <c:v>1230</c:v>
                </c:pt>
                <c:pt idx="9">
                  <c:v>1230</c:v>
                </c:pt>
                <c:pt idx="10">
                  <c:v>1448</c:v>
                </c:pt>
                <c:pt idx="11">
                  <c:v>1590</c:v>
                </c:pt>
              </c:numCache>
            </c:numRef>
          </c:val>
          <c:smooth val="0"/>
        </c:ser>
        <c:dLbls>
          <c:showLegendKey val="0"/>
          <c:showVal val="0"/>
          <c:showCatName val="0"/>
          <c:showSerName val="0"/>
          <c:showPercent val="0"/>
          <c:showBubbleSize val="0"/>
        </c:dLbls>
        <c:smooth val="0"/>
        <c:axId val="385991896"/>
        <c:axId val="385992680"/>
      </c:lineChart>
      <c:catAx>
        <c:axId val="385991896"/>
        <c:scaling>
          <c:orientation val="minMax"/>
        </c:scaling>
        <c:delete val="0"/>
        <c:axPos val="b"/>
        <c:numFmt formatCode="General" sourceLinked="1"/>
        <c:majorTickMark val="out"/>
        <c:minorTickMark val="none"/>
        <c:tickLblPos val="nextTo"/>
        <c:crossAx val="385992680"/>
        <c:crosses val="autoZero"/>
        <c:auto val="1"/>
        <c:lblAlgn val="ctr"/>
        <c:lblOffset val="100"/>
        <c:noMultiLvlLbl val="0"/>
      </c:catAx>
      <c:valAx>
        <c:axId val="385992680"/>
        <c:scaling>
          <c:orientation val="minMax"/>
        </c:scaling>
        <c:delete val="0"/>
        <c:axPos val="l"/>
        <c:majorGridlines/>
        <c:numFmt formatCode="_ * #\ ##0_ ;_ * \-#\ ##0_ ;_ * &quot;-&quot;??_ ;_ @_ " sourceLinked="1"/>
        <c:majorTickMark val="out"/>
        <c:minorTickMark val="none"/>
        <c:tickLblPos val="nextTo"/>
        <c:crossAx val="3859918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'gev_tap fin instr'!$F$22</c:f>
              <c:strCache>
                <c:ptCount val="1"/>
                <c:pt idx="0">
                  <c:v>R 2015</c:v>
                </c:pt>
              </c:strCache>
            </c:strRef>
          </c:tx>
          <c:marker>
            <c:symbol val="none"/>
          </c:marker>
          <c:cat>
            <c:numRef>
              <c:f>'gev_tap fin instr'!$B$23:$B$34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'gev_tap fin instr'!$F$23:$F$34</c:f>
              <c:numCache>
                <c:formatCode>#\ ##0_ ;\-#\ ##0\ </c:formatCode>
                <c:ptCount val="12"/>
                <c:pt idx="0">
                  <c:v>248</c:v>
                </c:pt>
                <c:pt idx="1">
                  <c:v>392</c:v>
                </c:pt>
                <c:pt idx="2">
                  <c:v>459</c:v>
                </c:pt>
                <c:pt idx="3">
                  <c:v>614</c:v>
                </c:pt>
                <c:pt idx="4">
                  <c:v>622</c:v>
                </c:pt>
                <c:pt idx="5">
                  <c:v>531</c:v>
                </c:pt>
                <c:pt idx="6">
                  <c:v>624</c:v>
                </c:pt>
                <c:pt idx="7">
                  <c:v>579</c:v>
                </c:pt>
                <c:pt idx="8">
                  <c:v>0</c:v>
                </c:pt>
                <c:pt idx="9">
                  <c:v>0</c:v>
                </c:pt>
                <c:pt idx="10">
                  <c:v>0</c:v>
                </c:pt>
                <c:pt idx="11">
                  <c:v>0</c:v>
                </c:pt>
              </c:numCache>
            </c:numRef>
          </c:val>
          <c:smooth val="0"/>
        </c:ser>
        <c:ser>
          <c:idx val="1"/>
          <c:order val="1"/>
          <c:tx>
            <c:strRef>
              <c:f>'gev_tap fin instr'!$G$22</c:f>
              <c:strCache>
                <c:ptCount val="1"/>
                <c:pt idx="0">
                  <c:v>B 2015</c:v>
                </c:pt>
              </c:strCache>
            </c:strRef>
          </c:tx>
          <c:marker>
            <c:symbol val="none"/>
          </c:marker>
          <c:cat>
            <c:numRef>
              <c:f>'gev_tap fin instr'!$B$23:$B$34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'gev_tap fin instr'!$G$23:$G$34</c:f>
              <c:numCache>
                <c:formatCode>#,##0</c:formatCode>
                <c:ptCount val="12"/>
                <c:pt idx="0">
                  <c:v>133</c:v>
                </c:pt>
                <c:pt idx="1">
                  <c:v>267</c:v>
                </c:pt>
                <c:pt idx="2">
                  <c:v>400</c:v>
                </c:pt>
                <c:pt idx="3">
                  <c:v>533</c:v>
                </c:pt>
                <c:pt idx="4">
                  <c:v>667</c:v>
                </c:pt>
                <c:pt idx="5">
                  <c:v>800</c:v>
                </c:pt>
                <c:pt idx="6">
                  <c:v>933</c:v>
                </c:pt>
                <c:pt idx="7">
                  <c:v>1067</c:v>
                </c:pt>
                <c:pt idx="8">
                  <c:v>1200</c:v>
                </c:pt>
                <c:pt idx="9">
                  <c:v>1333</c:v>
                </c:pt>
                <c:pt idx="10">
                  <c:v>1467</c:v>
                </c:pt>
                <c:pt idx="11">
                  <c:v>1600</c:v>
                </c:pt>
              </c:numCache>
            </c:numRef>
          </c:val>
          <c:smooth val="0"/>
        </c:ser>
        <c:dLbls>
          <c:showLegendKey val="0"/>
          <c:showVal val="0"/>
          <c:showCatName val="0"/>
          <c:showSerName val="0"/>
          <c:showPercent val="0"/>
          <c:showBubbleSize val="0"/>
        </c:dLbls>
        <c:smooth val="0"/>
        <c:axId val="385986800"/>
        <c:axId val="384641128"/>
      </c:lineChart>
      <c:catAx>
        <c:axId val="385986800"/>
        <c:scaling>
          <c:orientation val="minMax"/>
        </c:scaling>
        <c:delete val="0"/>
        <c:axPos val="b"/>
        <c:numFmt formatCode="General" sourceLinked="1"/>
        <c:majorTickMark val="out"/>
        <c:minorTickMark val="none"/>
        <c:tickLblPos val="nextTo"/>
        <c:crossAx val="384641128"/>
        <c:crosses val="autoZero"/>
        <c:auto val="1"/>
        <c:lblAlgn val="ctr"/>
        <c:lblOffset val="100"/>
        <c:noMultiLvlLbl val="0"/>
      </c:catAx>
      <c:valAx>
        <c:axId val="384641128"/>
        <c:scaling>
          <c:orientation val="minMax"/>
        </c:scaling>
        <c:delete val="0"/>
        <c:axPos val="l"/>
        <c:majorGridlines/>
        <c:numFmt formatCode="#\ ##0_ ;\-#\ ##0\ " sourceLinked="1"/>
        <c:majorTickMark val="out"/>
        <c:minorTickMark val="none"/>
        <c:tickLblPos val="nextTo"/>
        <c:crossAx val="3859868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'langsiktig gj'!$C$5</c:f>
              <c:strCache>
                <c:ptCount val="1"/>
                <c:pt idx="0">
                  <c:v>R 2015</c:v>
                </c:pt>
              </c:strCache>
            </c:strRef>
          </c:tx>
          <c:marker>
            <c:symbol val="none"/>
          </c:marker>
          <c:cat>
            <c:numRef>
              <c:f>'langsiktig gj'!$B$6:$B$17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'langsiktig gj'!$C$6:$C$17</c:f>
              <c:numCache>
                <c:formatCode>#,##0</c:formatCode>
                <c:ptCount val="12"/>
                <c:pt idx="0">
                  <c:v>1419</c:v>
                </c:pt>
                <c:pt idx="1">
                  <c:v>1776</c:v>
                </c:pt>
                <c:pt idx="2">
                  <c:v>1857</c:v>
                </c:pt>
                <c:pt idx="3">
                  <c:v>3096</c:v>
                </c:pt>
                <c:pt idx="4">
                  <c:v>3300</c:v>
                </c:pt>
                <c:pt idx="5">
                  <c:v>4858</c:v>
                </c:pt>
                <c:pt idx="6">
                  <c:v>5331</c:v>
                </c:pt>
                <c:pt idx="7">
                  <c:v>5964</c:v>
                </c:pt>
              </c:numCache>
            </c:numRef>
          </c:val>
          <c:smooth val="0"/>
        </c:ser>
        <c:ser>
          <c:idx val="1"/>
          <c:order val="1"/>
          <c:tx>
            <c:strRef>
              <c:f>'langsiktig gj'!$D$5</c:f>
              <c:strCache>
                <c:ptCount val="1"/>
                <c:pt idx="0">
                  <c:v>B 2015</c:v>
                </c:pt>
              </c:strCache>
            </c:strRef>
          </c:tx>
          <c:marker>
            <c:symbol val="none"/>
          </c:marker>
          <c:cat>
            <c:numRef>
              <c:f>'langsiktig gj'!$B$6:$B$17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'langsiktig gj'!$D$6:$D$17</c:f>
              <c:numCache>
                <c:formatCode>#,##0</c:formatCode>
                <c:ptCount val="12"/>
                <c:pt idx="0">
                  <c:v>1419</c:v>
                </c:pt>
                <c:pt idx="1">
                  <c:v>1776</c:v>
                </c:pt>
                <c:pt idx="2">
                  <c:v>1857</c:v>
                </c:pt>
                <c:pt idx="3">
                  <c:v>2841</c:v>
                </c:pt>
                <c:pt idx="4">
                  <c:v>2863</c:v>
                </c:pt>
                <c:pt idx="5">
                  <c:v>4025</c:v>
                </c:pt>
                <c:pt idx="6">
                  <c:v>5305</c:v>
                </c:pt>
                <c:pt idx="7">
                  <c:v>5327</c:v>
                </c:pt>
                <c:pt idx="8">
                  <c:v>5737</c:v>
                </c:pt>
                <c:pt idx="9">
                  <c:v>6258</c:v>
                </c:pt>
                <c:pt idx="10">
                  <c:v>6744</c:v>
                </c:pt>
                <c:pt idx="11">
                  <c:v>7930</c:v>
                </c:pt>
              </c:numCache>
            </c:numRef>
          </c:val>
          <c:smooth val="0"/>
        </c:ser>
        <c:dLbls>
          <c:showLegendKey val="0"/>
          <c:showVal val="0"/>
          <c:showCatName val="0"/>
          <c:showSerName val="0"/>
          <c:showPercent val="0"/>
          <c:showBubbleSize val="0"/>
        </c:dLbls>
        <c:smooth val="0"/>
        <c:axId val="384643088"/>
        <c:axId val="384645048"/>
      </c:lineChart>
      <c:catAx>
        <c:axId val="384643088"/>
        <c:scaling>
          <c:orientation val="minMax"/>
        </c:scaling>
        <c:delete val="0"/>
        <c:axPos val="b"/>
        <c:numFmt formatCode="General" sourceLinked="1"/>
        <c:majorTickMark val="out"/>
        <c:minorTickMark val="none"/>
        <c:tickLblPos val="nextTo"/>
        <c:crossAx val="384645048"/>
        <c:crosses val="autoZero"/>
        <c:auto val="1"/>
        <c:lblAlgn val="ctr"/>
        <c:lblOffset val="100"/>
        <c:noMultiLvlLbl val="0"/>
      </c:catAx>
      <c:valAx>
        <c:axId val="384645048"/>
        <c:scaling>
          <c:orientation val="minMax"/>
        </c:scaling>
        <c:delete val="0"/>
        <c:axPos val="l"/>
        <c:majorGridlines/>
        <c:numFmt formatCode="#,##0" sourceLinked="1"/>
        <c:majorTickMark val="out"/>
        <c:minorTickMark val="none"/>
        <c:tickLblPos val="nextTo"/>
        <c:crossAx val="384643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FREMSIDE_ØKONOMI!$I$6</c:f>
              <c:strCache>
                <c:ptCount val="1"/>
                <c:pt idx="0">
                  <c:v>R 2015</c:v>
                </c:pt>
              </c:strCache>
            </c:strRef>
          </c:tx>
          <c:marker>
            <c:symbol val="none"/>
          </c:marker>
          <c:cat>
            <c:numRef>
              <c:f>FREMSIDE_ØKONOMI!$H$7:$H$18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FREMSIDE_ØKONOMI!$I$7:$I$18</c:f>
              <c:numCache>
                <c:formatCode>#,##0</c:formatCode>
                <c:ptCount val="12"/>
                <c:pt idx="0">
                  <c:v>413</c:v>
                </c:pt>
                <c:pt idx="1">
                  <c:v>-5039</c:v>
                </c:pt>
                <c:pt idx="2">
                  <c:v>6647</c:v>
                </c:pt>
                <c:pt idx="3">
                  <c:v>-2368</c:v>
                </c:pt>
                <c:pt idx="4">
                  <c:v>6347</c:v>
                </c:pt>
                <c:pt idx="5">
                  <c:v>11629</c:v>
                </c:pt>
                <c:pt idx="6">
                  <c:v>16859</c:v>
                </c:pt>
                <c:pt idx="7">
                  <c:v>10752</c:v>
                </c:pt>
                <c:pt idx="8">
                  <c:v>0</c:v>
                </c:pt>
                <c:pt idx="9">
                  <c:v>0</c:v>
                </c:pt>
                <c:pt idx="10">
                  <c:v>0</c:v>
                </c:pt>
                <c:pt idx="11">
                  <c:v>0</c:v>
                </c:pt>
              </c:numCache>
            </c:numRef>
          </c:val>
          <c:smooth val="0"/>
        </c:ser>
        <c:ser>
          <c:idx val="1"/>
          <c:order val="1"/>
          <c:tx>
            <c:strRef>
              <c:f>FREMSIDE_ØKONOMI!$J$6</c:f>
              <c:strCache>
                <c:ptCount val="1"/>
                <c:pt idx="0">
                  <c:v>B 2015</c:v>
                </c:pt>
              </c:strCache>
            </c:strRef>
          </c:tx>
          <c:marker>
            <c:symbol val="none"/>
          </c:marker>
          <c:cat>
            <c:numRef>
              <c:f>FREMSIDE_ØKONOMI!$H$7:$H$18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FREMSIDE_ØKONOMI!$J$7:$J$18</c:f>
              <c:numCache>
                <c:formatCode>#,##0</c:formatCode>
                <c:ptCount val="12"/>
                <c:pt idx="0">
                  <c:v>2078.3926654436254</c:v>
                </c:pt>
                <c:pt idx="1">
                  <c:v>-6228.5751471941476</c:v>
                </c:pt>
                <c:pt idx="2">
                  <c:v>5328.8288119844146</c:v>
                </c:pt>
                <c:pt idx="3">
                  <c:v>-2938.6869999999908</c:v>
                </c:pt>
                <c:pt idx="4">
                  <c:v>9420.3009999999922</c:v>
                </c:pt>
                <c:pt idx="5">
                  <c:v>14516.311000000002</c:v>
                </c:pt>
                <c:pt idx="6">
                  <c:v>14927.471999999994</c:v>
                </c:pt>
                <c:pt idx="7">
                  <c:v>9793.2930000000051</c:v>
                </c:pt>
                <c:pt idx="8">
                  <c:v>16707.802999999985</c:v>
                </c:pt>
                <c:pt idx="9">
                  <c:v>13753.265000000014</c:v>
                </c:pt>
                <c:pt idx="10">
                  <c:v>11047.312000000005</c:v>
                </c:pt>
                <c:pt idx="11">
                  <c:v>-2573.4439999999886</c:v>
                </c:pt>
              </c:numCache>
            </c:numRef>
          </c:val>
          <c:smooth val="0"/>
        </c:ser>
        <c:dLbls>
          <c:showLegendKey val="0"/>
          <c:showVal val="0"/>
          <c:showCatName val="0"/>
          <c:showSerName val="0"/>
          <c:showPercent val="0"/>
          <c:showBubbleSize val="0"/>
        </c:dLbls>
        <c:smooth val="0"/>
        <c:axId val="383353320"/>
        <c:axId val="383355280"/>
      </c:lineChart>
      <c:catAx>
        <c:axId val="383353320"/>
        <c:scaling>
          <c:orientation val="minMax"/>
        </c:scaling>
        <c:delete val="0"/>
        <c:axPos val="b"/>
        <c:numFmt formatCode="General" sourceLinked="1"/>
        <c:majorTickMark val="out"/>
        <c:minorTickMark val="none"/>
        <c:tickLblPos val="nextTo"/>
        <c:crossAx val="383355280"/>
        <c:crosses val="autoZero"/>
        <c:auto val="1"/>
        <c:lblAlgn val="ctr"/>
        <c:lblOffset val="100"/>
        <c:noMultiLvlLbl val="0"/>
      </c:catAx>
      <c:valAx>
        <c:axId val="383355280"/>
        <c:scaling>
          <c:orientation val="minMax"/>
        </c:scaling>
        <c:delete val="0"/>
        <c:axPos val="l"/>
        <c:majorGridlines/>
        <c:numFmt formatCode="#,##0" sourceLinked="1"/>
        <c:majorTickMark val="out"/>
        <c:minorTickMark val="none"/>
        <c:tickLblPos val="nextTo"/>
        <c:crossAx val="383353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'langsiktig gj'!$C$23</c:f>
              <c:strCache>
                <c:ptCount val="1"/>
                <c:pt idx="0">
                  <c:v>R 2015</c:v>
                </c:pt>
              </c:strCache>
            </c:strRef>
          </c:tx>
          <c:marker>
            <c:symbol val="none"/>
          </c:marker>
          <c:cat>
            <c:numRef>
              <c:f>'langsiktig gj'!$B$24:$B$35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'langsiktig gj'!$C$24:$C$35</c:f>
              <c:numCache>
                <c:formatCode>#,##0</c:formatCode>
                <c:ptCount val="12"/>
                <c:pt idx="0">
                  <c:v>3637</c:v>
                </c:pt>
                <c:pt idx="1">
                  <c:v>4338</c:v>
                </c:pt>
                <c:pt idx="2">
                  <c:v>4539</c:v>
                </c:pt>
                <c:pt idx="3">
                  <c:v>5198</c:v>
                </c:pt>
                <c:pt idx="4">
                  <c:v>5716</c:v>
                </c:pt>
                <c:pt idx="5">
                  <c:v>10036</c:v>
                </c:pt>
                <c:pt idx="6">
                  <c:v>10404</c:v>
                </c:pt>
                <c:pt idx="7">
                  <c:v>11408</c:v>
                </c:pt>
              </c:numCache>
            </c:numRef>
          </c:val>
          <c:smooth val="0"/>
        </c:ser>
        <c:ser>
          <c:idx val="1"/>
          <c:order val="1"/>
          <c:tx>
            <c:strRef>
              <c:f>'langsiktig gj'!$D$23</c:f>
              <c:strCache>
                <c:ptCount val="1"/>
                <c:pt idx="0">
                  <c:v>B 2015</c:v>
                </c:pt>
              </c:strCache>
            </c:strRef>
          </c:tx>
          <c:marker>
            <c:symbol val="none"/>
          </c:marker>
          <c:cat>
            <c:numRef>
              <c:f>'langsiktig gj'!$B$24:$B$35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'langsiktig gj'!$D$24:$D$35</c:f>
              <c:numCache>
                <c:formatCode>#,##0</c:formatCode>
                <c:ptCount val="12"/>
                <c:pt idx="0">
                  <c:v>3637</c:v>
                </c:pt>
                <c:pt idx="1">
                  <c:v>4338</c:v>
                </c:pt>
                <c:pt idx="2">
                  <c:v>4539</c:v>
                </c:pt>
                <c:pt idx="3">
                  <c:v>5555</c:v>
                </c:pt>
                <c:pt idx="4">
                  <c:v>5716</c:v>
                </c:pt>
                <c:pt idx="5">
                  <c:v>8054</c:v>
                </c:pt>
                <c:pt idx="6">
                  <c:v>11197</c:v>
                </c:pt>
                <c:pt idx="7">
                  <c:v>11364</c:v>
                </c:pt>
                <c:pt idx="8">
                  <c:v>12100</c:v>
                </c:pt>
                <c:pt idx="9">
                  <c:v>12100</c:v>
                </c:pt>
                <c:pt idx="10">
                  <c:v>12662</c:v>
                </c:pt>
                <c:pt idx="11">
                  <c:v>13327</c:v>
                </c:pt>
              </c:numCache>
            </c:numRef>
          </c:val>
          <c:smooth val="0"/>
        </c:ser>
        <c:dLbls>
          <c:showLegendKey val="0"/>
          <c:showVal val="0"/>
          <c:showCatName val="0"/>
          <c:showSerName val="0"/>
          <c:showPercent val="0"/>
          <c:showBubbleSize val="0"/>
        </c:dLbls>
        <c:smooth val="0"/>
        <c:axId val="384641912"/>
        <c:axId val="384645832"/>
      </c:lineChart>
      <c:catAx>
        <c:axId val="384641912"/>
        <c:scaling>
          <c:orientation val="minMax"/>
        </c:scaling>
        <c:delete val="0"/>
        <c:axPos val="b"/>
        <c:numFmt formatCode="General" sourceLinked="1"/>
        <c:majorTickMark val="out"/>
        <c:minorTickMark val="none"/>
        <c:tickLblPos val="nextTo"/>
        <c:crossAx val="384645832"/>
        <c:crosses val="autoZero"/>
        <c:auto val="1"/>
        <c:lblAlgn val="ctr"/>
        <c:lblOffset val="100"/>
        <c:noMultiLvlLbl val="0"/>
      </c:catAx>
      <c:valAx>
        <c:axId val="384645832"/>
        <c:scaling>
          <c:orientation val="minMax"/>
        </c:scaling>
        <c:delete val="0"/>
        <c:axPos val="l"/>
        <c:majorGridlines/>
        <c:numFmt formatCode="#,##0" sourceLinked="1"/>
        <c:majorTickMark val="out"/>
        <c:minorTickMark val="none"/>
        <c:tickLblPos val="nextTo"/>
        <c:crossAx val="3846419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sentradm!$F$75</c:f>
              <c:strCache>
                <c:ptCount val="1"/>
                <c:pt idx="0">
                  <c:v>1-16 dg</c:v>
                </c:pt>
              </c:strCache>
            </c:strRef>
          </c:tx>
          <c:marker>
            <c:symbol val="none"/>
          </c:marker>
          <c:cat>
            <c:numRef>
              <c:f>sentradm!$B$76:$B$87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sentradm!$F$76:$F$87</c:f>
              <c:numCache>
                <c:formatCode>0.0\ %</c:formatCode>
                <c:ptCount val="12"/>
                <c:pt idx="0">
                  <c:v>6.0000000000000001E-3</c:v>
                </c:pt>
                <c:pt idx="1">
                  <c:v>9.2999999999999999E-2</c:v>
                </c:pt>
                <c:pt idx="2">
                  <c:v>5.0000000000000001E-3</c:v>
                </c:pt>
                <c:pt idx="3">
                  <c:v>0</c:v>
                </c:pt>
                <c:pt idx="4">
                  <c:v>6.0000000000000001E-3</c:v>
                </c:pt>
                <c:pt idx="5">
                  <c:v>0</c:v>
                </c:pt>
                <c:pt idx="6">
                  <c:v>0</c:v>
                </c:pt>
                <c:pt idx="7">
                  <c:v>2.5000000000000001E-2</c:v>
                </c:pt>
                <c:pt idx="8">
                  <c:v>7.0000000000000001E-3</c:v>
                </c:pt>
                <c:pt idx="9">
                  <c:v>7.0000000000000001E-3</c:v>
                </c:pt>
                <c:pt idx="10">
                  <c:v>6.0000000000000001E-3</c:v>
                </c:pt>
                <c:pt idx="11">
                  <c:v>7.0000000000000001E-3</c:v>
                </c:pt>
              </c:numCache>
            </c:numRef>
          </c:val>
          <c:smooth val="0"/>
        </c:ser>
        <c:ser>
          <c:idx val="1"/>
          <c:order val="1"/>
          <c:tx>
            <c:strRef>
              <c:f>sentradm!$G$75</c:f>
              <c:strCache>
                <c:ptCount val="1"/>
                <c:pt idx="0">
                  <c:v>1-360 dg</c:v>
                </c:pt>
              </c:strCache>
            </c:strRef>
          </c:tx>
          <c:marker>
            <c:symbol val="none"/>
          </c:marker>
          <c:cat>
            <c:numRef>
              <c:f>sentradm!$B$76:$B$87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sentradm!$G$76:$G$87</c:f>
              <c:numCache>
                <c:formatCode>0.0\ %</c:formatCode>
                <c:ptCount val="12"/>
                <c:pt idx="0">
                  <c:v>0.188</c:v>
                </c:pt>
                <c:pt idx="1">
                  <c:v>0.22500000000000001</c:v>
                </c:pt>
                <c:pt idx="2">
                  <c:v>0.26</c:v>
                </c:pt>
                <c:pt idx="3">
                  <c:v>0.27900000000000003</c:v>
                </c:pt>
                <c:pt idx="4">
                  <c:v>0.28999999999999998</c:v>
                </c:pt>
                <c:pt idx="5">
                  <c:v>0.29699999999999999</c:v>
                </c:pt>
                <c:pt idx="6">
                  <c:v>0.30299999999999999</c:v>
                </c:pt>
                <c:pt idx="7">
                  <c:v>0.371</c:v>
                </c:pt>
                <c:pt idx="8">
                  <c:v>0.36899999999999999</c:v>
                </c:pt>
                <c:pt idx="9">
                  <c:v>0.34399999999999997</c:v>
                </c:pt>
                <c:pt idx="10">
                  <c:v>0.32800000000000001</c:v>
                </c:pt>
                <c:pt idx="11">
                  <c:v>0.32800000000000001</c:v>
                </c:pt>
              </c:numCache>
            </c:numRef>
          </c:val>
          <c:smooth val="0"/>
        </c:ser>
        <c:ser>
          <c:idx val="2"/>
          <c:order val="2"/>
          <c:tx>
            <c:strRef>
              <c:f>sentradm!$H$75</c:f>
              <c:strCache>
                <c:ptCount val="1"/>
                <c:pt idx="0">
                  <c:v>norm</c:v>
                </c:pt>
              </c:strCache>
            </c:strRef>
          </c:tx>
          <c:marker>
            <c:symbol val="none"/>
          </c:marker>
          <c:cat>
            <c:numRef>
              <c:f>sentradm!$B$76:$B$87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sentradm!$H$76:$H$87</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384642304"/>
        <c:axId val="384643872"/>
      </c:lineChart>
      <c:catAx>
        <c:axId val="384642304"/>
        <c:scaling>
          <c:orientation val="minMax"/>
        </c:scaling>
        <c:delete val="0"/>
        <c:axPos val="b"/>
        <c:numFmt formatCode="General" sourceLinked="1"/>
        <c:majorTickMark val="out"/>
        <c:minorTickMark val="none"/>
        <c:tickLblPos val="nextTo"/>
        <c:crossAx val="384643872"/>
        <c:crosses val="autoZero"/>
        <c:auto val="1"/>
        <c:lblAlgn val="ctr"/>
        <c:lblOffset val="100"/>
        <c:noMultiLvlLbl val="0"/>
      </c:catAx>
      <c:valAx>
        <c:axId val="384643872"/>
        <c:scaling>
          <c:orientation val="minMax"/>
        </c:scaling>
        <c:delete val="0"/>
        <c:axPos val="l"/>
        <c:majorGridlines/>
        <c:numFmt formatCode="0.0\ %" sourceLinked="1"/>
        <c:majorTickMark val="out"/>
        <c:minorTickMark val="none"/>
        <c:tickLblPos val="nextTo"/>
        <c:crossAx val="3846423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sentradm!$Q$75</c:f>
              <c:strCache>
                <c:ptCount val="1"/>
                <c:pt idx="0">
                  <c:v>R 2014</c:v>
                </c:pt>
              </c:strCache>
            </c:strRef>
          </c:tx>
          <c:marker>
            <c:symbol val="none"/>
          </c:marker>
          <c:cat>
            <c:numRef>
              <c:f>sentradm!$P$76:$P$87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sentradm!$Q$76:$Q$87</c:f>
              <c:numCache>
                <c:formatCode>_(* #,##0.00_);_(* \(#,##0.00\);_(* "-"??_);_(@_)</c:formatCode>
                <c:ptCount val="12"/>
                <c:pt idx="0">
                  <c:v>0.22543879644403922</c:v>
                </c:pt>
                <c:pt idx="1">
                  <c:v>0.44905402325051286</c:v>
                </c:pt>
                <c:pt idx="2">
                  <c:v>0.70480966491907915</c:v>
                </c:pt>
                <c:pt idx="3">
                  <c:v>0.94620469569181676</c:v>
                </c:pt>
                <c:pt idx="4">
                  <c:v>1.1773421472532482</c:v>
                </c:pt>
                <c:pt idx="5">
                  <c:v>1.1718714383405515</c:v>
                </c:pt>
                <c:pt idx="6">
                  <c:v>1.4000455892409391</c:v>
                </c:pt>
                <c:pt idx="7">
                  <c:v>1.5500341919307044</c:v>
                </c:pt>
                <c:pt idx="8">
                  <c:v>1.7228174150900388</c:v>
                </c:pt>
                <c:pt idx="9">
                  <c:v>2.0059266013220878</c:v>
                </c:pt>
                <c:pt idx="10">
                  <c:v>2.1882835650786414</c:v>
                </c:pt>
                <c:pt idx="11">
                  <c:v>2.6473672213357649</c:v>
                </c:pt>
              </c:numCache>
            </c:numRef>
          </c:val>
          <c:smooth val="0"/>
        </c:ser>
        <c:ser>
          <c:idx val="1"/>
          <c:order val="1"/>
          <c:tx>
            <c:strRef>
              <c:f>sentradm!$R$75</c:f>
              <c:strCache>
                <c:ptCount val="1"/>
                <c:pt idx="0">
                  <c:v>B 2014</c:v>
                </c:pt>
              </c:strCache>
            </c:strRef>
          </c:tx>
          <c:marker>
            <c:symbol val="none"/>
          </c:marker>
          <c:cat>
            <c:numRef>
              <c:f>sentradm!$P$76:$P$87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sentradm!$R$76:$R$87</c:f>
              <c:numCache>
                <c:formatCode>_(* #,##0.00_);_(* \(#,##0.00\);_(* "-"??_);_(@_)</c:formatCode>
                <c:ptCount val="12"/>
                <c:pt idx="0">
                  <c:v>0.15796671985411442</c:v>
                </c:pt>
                <c:pt idx="1">
                  <c:v>0.35445634830180078</c:v>
                </c:pt>
                <c:pt idx="2">
                  <c:v>0.50193754273991342</c:v>
                </c:pt>
                <c:pt idx="3">
                  <c:v>0.70594939594255757</c:v>
                </c:pt>
                <c:pt idx="4">
                  <c:v>0.86779120127649878</c:v>
                </c:pt>
                <c:pt idx="5">
                  <c:v>1.0806929564622749</c:v>
                </c:pt>
                <c:pt idx="6">
                  <c:v>1.2391155687257807</c:v>
                </c:pt>
                <c:pt idx="7">
                  <c:v>1.3681331205835423</c:v>
                </c:pt>
                <c:pt idx="8">
                  <c:v>1.5092318212901754</c:v>
                </c:pt>
                <c:pt idx="9">
                  <c:v>1.5963072714839297</c:v>
                </c:pt>
                <c:pt idx="10">
                  <c:v>1.8217460679279689</c:v>
                </c:pt>
                <c:pt idx="11">
                  <c:v>2.2288579895144744</c:v>
                </c:pt>
              </c:numCache>
            </c:numRef>
          </c:val>
          <c:smooth val="0"/>
        </c:ser>
        <c:ser>
          <c:idx val="2"/>
          <c:order val="2"/>
          <c:tx>
            <c:strRef>
              <c:f>sentradm!$S$75</c:f>
              <c:strCache>
                <c:ptCount val="1"/>
                <c:pt idx="0">
                  <c:v>BJ 2014</c:v>
                </c:pt>
              </c:strCache>
            </c:strRef>
          </c:tx>
          <c:marker>
            <c:symbol val="none"/>
          </c:marker>
          <c:cat>
            <c:numRef>
              <c:f>sentradm!$P$76:$P$87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sentradm!$S$76:$S$87</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sentradm!$T$75</c:f>
              <c:strCache>
                <c:ptCount val="1"/>
                <c:pt idx="0">
                  <c:v>R 2013</c:v>
                </c:pt>
              </c:strCache>
            </c:strRef>
          </c:tx>
          <c:marker>
            <c:symbol val="none"/>
          </c:marker>
          <c:cat>
            <c:numRef>
              <c:f>sentradm!$P$76:$P$87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sentradm!$T$76:$T$87</c:f>
              <c:numCache>
                <c:formatCode>_(* #,##0.00_);_(* \(#,##0.00\);_(* "-"??_);_(@_)</c:formatCode>
                <c:ptCount val="12"/>
                <c:pt idx="0">
                  <c:v>0.27697337692666979</c:v>
                </c:pt>
                <c:pt idx="1">
                  <c:v>0.56585707613264824</c:v>
                </c:pt>
                <c:pt idx="2">
                  <c:v>0.88556749182624939</c:v>
                </c:pt>
                <c:pt idx="3">
                  <c:v>1.188930406352172</c:v>
                </c:pt>
                <c:pt idx="4">
                  <c:v>1.505838393274171</c:v>
                </c:pt>
                <c:pt idx="5">
                  <c:v>1.4395142456795891</c:v>
                </c:pt>
                <c:pt idx="6">
                  <c:v>1.7197571228397945</c:v>
                </c:pt>
                <c:pt idx="7">
                  <c:v>1.9269033162073796</c:v>
                </c:pt>
                <c:pt idx="8">
                  <c:v>2.1648762260625878</c:v>
                </c:pt>
                <c:pt idx="9">
                  <c:v>2.4808500700607192</c:v>
                </c:pt>
                <c:pt idx="10">
                  <c:v>2.7120504437178887</c:v>
                </c:pt>
                <c:pt idx="11">
                  <c:v>3.0065390004670713</c:v>
                </c:pt>
              </c:numCache>
            </c:numRef>
          </c:val>
          <c:smooth val="0"/>
        </c:ser>
        <c:dLbls>
          <c:showLegendKey val="0"/>
          <c:showVal val="0"/>
          <c:showCatName val="0"/>
          <c:showSerName val="0"/>
          <c:showPercent val="0"/>
          <c:showBubbleSize val="0"/>
        </c:dLbls>
        <c:smooth val="0"/>
        <c:axId val="384644264"/>
        <c:axId val="384639952"/>
      </c:lineChart>
      <c:catAx>
        <c:axId val="384644264"/>
        <c:scaling>
          <c:orientation val="minMax"/>
        </c:scaling>
        <c:delete val="0"/>
        <c:axPos val="b"/>
        <c:numFmt formatCode="General" sourceLinked="1"/>
        <c:majorTickMark val="out"/>
        <c:minorTickMark val="none"/>
        <c:tickLblPos val="nextTo"/>
        <c:crossAx val="384639952"/>
        <c:crosses val="autoZero"/>
        <c:auto val="1"/>
        <c:lblAlgn val="ctr"/>
        <c:lblOffset val="100"/>
        <c:noMultiLvlLbl val="0"/>
      </c:catAx>
      <c:valAx>
        <c:axId val="384639952"/>
        <c:scaling>
          <c:orientation val="minMax"/>
        </c:scaling>
        <c:delete val="0"/>
        <c:axPos val="l"/>
        <c:majorGridlines/>
        <c:numFmt formatCode="_(* #,##0.00_);_(* \(#,##0.00\);_(* &quot;-&quot;??_);_(@_)" sourceLinked="1"/>
        <c:majorTickMark val="out"/>
        <c:minorTickMark val="none"/>
        <c:tickLblPos val="nextTo"/>
        <c:crossAx val="3846442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sentradm!$C$5</c:f>
              <c:strCache>
                <c:ptCount val="1"/>
                <c:pt idx="0">
                  <c:v>R 2015</c:v>
                </c:pt>
              </c:strCache>
            </c:strRef>
          </c:tx>
          <c:marker>
            <c:symbol val="none"/>
          </c:marker>
          <c:cat>
            <c:numRef>
              <c:f>sentradm!$B$6:$B$17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sentradm!$C$6:$C$17</c:f>
              <c:numCache>
                <c:formatCode>#,##0</c:formatCode>
                <c:ptCount val="12"/>
                <c:pt idx="0">
                  <c:v>693</c:v>
                </c:pt>
                <c:pt idx="1">
                  <c:v>1555</c:v>
                </c:pt>
                <c:pt idx="2">
                  <c:v>2202</c:v>
                </c:pt>
                <c:pt idx="3">
                  <c:v>3277</c:v>
                </c:pt>
                <c:pt idx="4">
                  <c:v>4307</c:v>
                </c:pt>
                <c:pt idx="5">
                  <c:v>5241</c:v>
                </c:pt>
                <c:pt idx="6">
                  <c:v>5999</c:v>
                </c:pt>
                <c:pt idx="7">
                  <c:v>6502</c:v>
                </c:pt>
              </c:numCache>
            </c:numRef>
          </c:val>
          <c:smooth val="0"/>
        </c:ser>
        <c:ser>
          <c:idx val="1"/>
          <c:order val="1"/>
          <c:tx>
            <c:strRef>
              <c:f>sentradm!$D$5</c:f>
              <c:strCache>
                <c:ptCount val="1"/>
                <c:pt idx="0">
                  <c:v>B 2015</c:v>
                </c:pt>
              </c:strCache>
            </c:strRef>
          </c:tx>
          <c:marker>
            <c:symbol val="none"/>
          </c:marker>
          <c:cat>
            <c:numRef>
              <c:f>sentradm!$B$6:$B$17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sentradm!$D$6:$D$17</c:f>
              <c:numCache>
                <c:formatCode>#,##0</c:formatCode>
                <c:ptCount val="12"/>
                <c:pt idx="0">
                  <c:v>693</c:v>
                </c:pt>
                <c:pt idx="1">
                  <c:v>1555</c:v>
                </c:pt>
                <c:pt idx="2">
                  <c:v>2202</c:v>
                </c:pt>
                <c:pt idx="3">
                  <c:v>3097</c:v>
                </c:pt>
                <c:pt idx="4">
                  <c:v>3807</c:v>
                </c:pt>
                <c:pt idx="5">
                  <c:v>4741</c:v>
                </c:pt>
                <c:pt idx="6">
                  <c:v>5436</c:v>
                </c:pt>
                <c:pt idx="7">
                  <c:v>6002</c:v>
                </c:pt>
                <c:pt idx="8">
                  <c:v>6621</c:v>
                </c:pt>
                <c:pt idx="9">
                  <c:v>7003</c:v>
                </c:pt>
                <c:pt idx="10">
                  <c:v>7992</c:v>
                </c:pt>
                <c:pt idx="11">
                  <c:v>9778</c:v>
                </c:pt>
              </c:numCache>
            </c:numRef>
          </c:val>
          <c:smooth val="0"/>
        </c:ser>
        <c:dLbls>
          <c:showLegendKey val="0"/>
          <c:showVal val="0"/>
          <c:showCatName val="0"/>
          <c:showSerName val="0"/>
          <c:showPercent val="0"/>
          <c:showBubbleSize val="0"/>
        </c:dLbls>
        <c:smooth val="0"/>
        <c:axId val="384645440"/>
        <c:axId val="384640736"/>
      </c:lineChart>
      <c:catAx>
        <c:axId val="384645440"/>
        <c:scaling>
          <c:orientation val="minMax"/>
        </c:scaling>
        <c:delete val="0"/>
        <c:axPos val="b"/>
        <c:numFmt formatCode="General" sourceLinked="1"/>
        <c:majorTickMark val="out"/>
        <c:minorTickMark val="none"/>
        <c:tickLblPos val="nextTo"/>
        <c:crossAx val="384640736"/>
        <c:crosses val="autoZero"/>
        <c:auto val="1"/>
        <c:lblAlgn val="ctr"/>
        <c:lblOffset val="100"/>
        <c:noMultiLvlLbl val="0"/>
      </c:catAx>
      <c:valAx>
        <c:axId val="384640736"/>
        <c:scaling>
          <c:orientation val="minMax"/>
        </c:scaling>
        <c:delete val="0"/>
        <c:axPos val="l"/>
        <c:majorGridlines/>
        <c:numFmt formatCode="#,##0" sourceLinked="1"/>
        <c:majorTickMark val="out"/>
        <c:minorTickMark val="none"/>
        <c:tickLblPos val="nextTo"/>
        <c:crossAx val="3846454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55851672387107"/>
          <c:y val="6.206857996586717E-2"/>
          <c:w val="0.5884412140790094"/>
          <c:h val="0.79788027801047057"/>
        </c:manualLayout>
      </c:layout>
      <c:lineChart>
        <c:grouping val="standard"/>
        <c:varyColors val="0"/>
        <c:ser>
          <c:idx val="0"/>
          <c:order val="0"/>
          <c:tx>
            <c:strRef>
              <c:f>'pol st'!$F$93</c:f>
              <c:strCache>
                <c:ptCount val="1"/>
                <c:pt idx="0">
                  <c:v>1-16 dg</c:v>
                </c:pt>
              </c:strCache>
            </c:strRef>
          </c:tx>
          <c:marker>
            <c:symbol val="none"/>
          </c:marker>
          <c:cat>
            <c:numRef>
              <c:f>'pol st'!$B$94:$B$105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'pol st'!$F$94:$F$105</c:f>
              <c:numCache>
                <c:formatCode>0.0\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'pol st'!$G$93</c:f>
              <c:strCache>
                <c:ptCount val="1"/>
                <c:pt idx="0">
                  <c:v>1-360 dg</c:v>
                </c:pt>
              </c:strCache>
            </c:strRef>
          </c:tx>
          <c:marker>
            <c:symbol val="none"/>
          </c:marker>
          <c:cat>
            <c:numRef>
              <c:f>'pol st'!$B$94:$B$105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'pol st'!$G$94:$G$105</c:f>
              <c:numCache>
                <c:formatCode>0.0\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2"/>
          <c:tx>
            <c:strRef>
              <c:f>'pol st'!$H$93</c:f>
              <c:strCache>
                <c:ptCount val="1"/>
                <c:pt idx="0">
                  <c:v>norm</c:v>
                </c:pt>
              </c:strCache>
            </c:strRef>
          </c:tx>
          <c:marker>
            <c:symbol val="none"/>
          </c:marker>
          <c:cat>
            <c:numRef>
              <c:f>'pol st'!$B$94:$B$105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'pol st'!$H$94:$H$105</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384639168"/>
        <c:axId val="384646616"/>
      </c:lineChart>
      <c:catAx>
        <c:axId val="384639168"/>
        <c:scaling>
          <c:orientation val="minMax"/>
        </c:scaling>
        <c:delete val="0"/>
        <c:axPos val="b"/>
        <c:numFmt formatCode="General" sourceLinked="1"/>
        <c:majorTickMark val="out"/>
        <c:minorTickMark val="none"/>
        <c:tickLblPos val="nextTo"/>
        <c:crossAx val="384646616"/>
        <c:crosses val="autoZero"/>
        <c:auto val="1"/>
        <c:lblAlgn val="ctr"/>
        <c:lblOffset val="100"/>
        <c:noMultiLvlLbl val="0"/>
      </c:catAx>
      <c:valAx>
        <c:axId val="384646616"/>
        <c:scaling>
          <c:orientation val="minMax"/>
        </c:scaling>
        <c:delete val="0"/>
        <c:axPos val="l"/>
        <c:majorGridlines/>
        <c:numFmt formatCode="0.0\ %" sourceLinked="1"/>
        <c:majorTickMark val="out"/>
        <c:minorTickMark val="none"/>
        <c:tickLblPos val="nextTo"/>
        <c:crossAx val="3846391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'pol st'!$R$93</c:f>
              <c:strCache>
                <c:ptCount val="1"/>
                <c:pt idx="0">
                  <c:v>R 2014</c:v>
                </c:pt>
              </c:strCache>
            </c:strRef>
          </c:tx>
          <c:marker>
            <c:symbol val="none"/>
          </c:marker>
          <c:cat>
            <c:numRef>
              <c:f>'pol st'!$Q$94:$Q$105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'pol st'!$R$94:$R$105</c:f>
              <c:numCache>
                <c:formatCode>_(* #,##0.00_);_(* \(#,##0.00\);_(* "-"??_);_(@_)</c:formatCode>
                <c:ptCount val="12"/>
                <c:pt idx="0">
                  <c:v>4.9236380214269432E-2</c:v>
                </c:pt>
                <c:pt idx="1">
                  <c:v>8.8899019831319814E-2</c:v>
                </c:pt>
                <c:pt idx="2">
                  <c:v>0.10713471620697515</c:v>
                </c:pt>
                <c:pt idx="3">
                  <c:v>0.15723699159281981</c:v>
                </c:pt>
                <c:pt idx="4">
                  <c:v>0.18314019541013407</c:v>
                </c:pt>
                <c:pt idx="5">
                  <c:v>0.26221313337877755</c:v>
                </c:pt>
                <c:pt idx="6">
                  <c:v>0.31636116768499661</c:v>
                </c:pt>
                <c:pt idx="7">
                  <c:v>0.33740665308893414</c:v>
                </c:pt>
                <c:pt idx="8">
                  <c:v>0.37768725956098664</c:v>
                </c:pt>
                <c:pt idx="9">
                  <c:v>0.47295768273365013</c:v>
                </c:pt>
                <c:pt idx="10">
                  <c:v>0.49060873500792035</c:v>
                </c:pt>
                <c:pt idx="11">
                  <c:v>0.63996379271328352</c:v>
                </c:pt>
              </c:numCache>
            </c:numRef>
          </c:val>
          <c:smooth val="0"/>
        </c:ser>
        <c:ser>
          <c:idx val="1"/>
          <c:order val="1"/>
          <c:tx>
            <c:strRef>
              <c:f>'pol st'!$S$93</c:f>
              <c:strCache>
                <c:ptCount val="1"/>
                <c:pt idx="0">
                  <c:v>B 2014</c:v>
                </c:pt>
              </c:strCache>
            </c:strRef>
          </c:tx>
          <c:marker>
            <c:symbol val="none"/>
          </c:marker>
          <c:cat>
            <c:numRef>
              <c:f>'pol st'!$Q$94:$Q$105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'pol st'!$S$94:$S$105</c:f>
              <c:numCache>
                <c:formatCode>_(* #,##0.00_);_(* \(#,##0.00\);_(* "-"??_);_(@_)</c:formatCode>
                <c:ptCount val="12"/>
                <c:pt idx="0">
                  <c:v>6.473672213357648E-2</c:v>
                </c:pt>
                <c:pt idx="1">
                  <c:v>0.10394346934123547</c:v>
                </c:pt>
                <c:pt idx="2">
                  <c:v>0.12673808981080464</c:v>
                </c:pt>
                <c:pt idx="3">
                  <c:v>0.18258490996124915</c:v>
                </c:pt>
                <c:pt idx="4">
                  <c:v>0.22543879644403922</c:v>
                </c:pt>
                <c:pt idx="5">
                  <c:v>0.28356507864144059</c:v>
                </c:pt>
                <c:pt idx="6">
                  <c:v>0.3483018007750171</c:v>
                </c:pt>
                <c:pt idx="7">
                  <c:v>0.37474356051971736</c:v>
                </c:pt>
                <c:pt idx="8">
                  <c:v>0.3925233644859813</c:v>
                </c:pt>
                <c:pt idx="9">
                  <c:v>0.4654661499886027</c:v>
                </c:pt>
                <c:pt idx="10">
                  <c:v>0.49578299521312968</c:v>
                </c:pt>
                <c:pt idx="11">
                  <c:v>0.56940961932983813</c:v>
                </c:pt>
              </c:numCache>
            </c:numRef>
          </c:val>
          <c:smooth val="0"/>
        </c:ser>
        <c:ser>
          <c:idx val="2"/>
          <c:order val="2"/>
          <c:tx>
            <c:strRef>
              <c:f>'pol st'!$T$93</c:f>
              <c:strCache>
                <c:ptCount val="1"/>
                <c:pt idx="0">
                  <c:v>BJ 2014</c:v>
                </c:pt>
              </c:strCache>
            </c:strRef>
          </c:tx>
          <c:marker>
            <c:symbol val="none"/>
          </c:marker>
          <c:cat>
            <c:numRef>
              <c:f>'pol st'!$Q$94:$Q$105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'pol st'!$T$94:$T$105</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'pol st'!$U$93</c:f>
              <c:strCache>
                <c:ptCount val="1"/>
                <c:pt idx="0">
                  <c:v>R 2013</c:v>
                </c:pt>
              </c:strCache>
            </c:strRef>
          </c:tx>
          <c:marker>
            <c:symbol val="none"/>
          </c:marker>
          <c:cat>
            <c:numRef>
              <c:f>'pol st'!$Q$94:$Q$105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'pol st'!$U$94:$U$105</c:f>
              <c:numCache>
                <c:formatCode>_(* #,##0.00_);_(* \(#,##0.00\);_(* "-"??_);_(@_)</c:formatCode>
                <c:ptCount val="12"/>
                <c:pt idx="0">
                  <c:v>5.0443717888836989E-2</c:v>
                </c:pt>
                <c:pt idx="1">
                  <c:v>8.7108827650630549E-2</c:v>
                </c:pt>
                <c:pt idx="2">
                  <c:v>0.10999532928538067</c:v>
                </c:pt>
                <c:pt idx="3">
                  <c:v>0.16184026156001868</c:v>
                </c:pt>
                <c:pt idx="4">
                  <c:v>0.1884633348902382</c:v>
                </c:pt>
                <c:pt idx="5">
                  <c:v>0.26973376926669779</c:v>
                </c:pt>
                <c:pt idx="6">
                  <c:v>0.32695002335357309</c:v>
                </c:pt>
                <c:pt idx="7">
                  <c:v>0.34866884633348905</c:v>
                </c:pt>
                <c:pt idx="8">
                  <c:v>0.39023820644558616</c:v>
                </c:pt>
                <c:pt idx="9">
                  <c:v>0.48855674918262493</c:v>
                </c:pt>
                <c:pt idx="10">
                  <c:v>0.5067725361980383</c:v>
                </c:pt>
                <c:pt idx="11">
                  <c:v>0.61653432975245215</c:v>
                </c:pt>
              </c:numCache>
            </c:numRef>
          </c:val>
          <c:smooth val="0"/>
        </c:ser>
        <c:dLbls>
          <c:showLegendKey val="0"/>
          <c:showVal val="0"/>
          <c:showCatName val="0"/>
          <c:showSerName val="0"/>
          <c:showPercent val="0"/>
          <c:showBubbleSize val="0"/>
        </c:dLbls>
        <c:smooth val="0"/>
        <c:axId val="387531872"/>
        <c:axId val="387528736"/>
      </c:lineChart>
      <c:catAx>
        <c:axId val="387531872"/>
        <c:scaling>
          <c:orientation val="minMax"/>
        </c:scaling>
        <c:delete val="0"/>
        <c:axPos val="b"/>
        <c:numFmt formatCode="General" sourceLinked="1"/>
        <c:majorTickMark val="out"/>
        <c:minorTickMark val="none"/>
        <c:tickLblPos val="nextTo"/>
        <c:crossAx val="387528736"/>
        <c:crosses val="autoZero"/>
        <c:auto val="1"/>
        <c:lblAlgn val="ctr"/>
        <c:lblOffset val="100"/>
        <c:noMultiLvlLbl val="0"/>
      </c:catAx>
      <c:valAx>
        <c:axId val="387528736"/>
        <c:scaling>
          <c:orientation val="minMax"/>
        </c:scaling>
        <c:delete val="0"/>
        <c:axPos val="l"/>
        <c:majorGridlines/>
        <c:numFmt formatCode="_(* #,##0.00_);_(* \(#,##0.00\);_(* &quot;-&quot;??_);_(@_)" sourceLinked="1"/>
        <c:majorTickMark val="out"/>
        <c:minorTickMark val="none"/>
        <c:tickLblPos val="nextTo"/>
        <c:crossAx val="3875318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'pol st'!$C$5</c:f>
              <c:strCache>
                <c:ptCount val="1"/>
                <c:pt idx="0">
                  <c:v>R 2015</c:v>
                </c:pt>
              </c:strCache>
            </c:strRef>
          </c:tx>
          <c:marker>
            <c:symbol val="none"/>
          </c:marker>
          <c:cat>
            <c:numRef>
              <c:f>'pol st'!$B$6:$B$17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'pol st'!$C$6:$C$17</c:f>
              <c:numCache>
                <c:formatCode>General</c:formatCode>
                <c:ptCount val="12"/>
                <c:pt idx="0">
                  <c:v>279</c:v>
                </c:pt>
                <c:pt idx="1">
                  <c:v>461</c:v>
                </c:pt>
                <c:pt idx="2">
                  <c:v>573</c:v>
                </c:pt>
                <c:pt idx="3">
                  <c:v>801</c:v>
                </c:pt>
                <c:pt idx="4">
                  <c:v>989</c:v>
                </c:pt>
                <c:pt idx="5">
                  <c:v>1244</c:v>
                </c:pt>
                <c:pt idx="6">
                  <c:v>1528</c:v>
                </c:pt>
                <c:pt idx="7">
                  <c:v>1644</c:v>
                </c:pt>
              </c:numCache>
            </c:numRef>
          </c:val>
          <c:smooth val="0"/>
        </c:ser>
        <c:ser>
          <c:idx val="1"/>
          <c:order val="1"/>
          <c:tx>
            <c:strRef>
              <c:f>'pol st'!$D$5</c:f>
              <c:strCache>
                <c:ptCount val="1"/>
                <c:pt idx="0">
                  <c:v>B 2015</c:v>
                </c:pt>
              </c:strCache>
            </c:strRef>
          </c:tx>
          <c:marker>
            <c:symbol val="none"/>
          </c:marker>
          <c:cat>
            <c:numRef>
              <c:f>'pol st'!$B$6:$B$17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'pol st'!$D$6:$D$17</c:f>
              <c:numCache>
                <c:formatCode>_ * #\ ##0_ ;_ * \-#\ ##0_ ;_ * "-"??_ ;_ @_ </c:formatCode>
                <c:ptCount val="12"/>
                <c:pt idx="0">
                  <c:v>284</c:v>
                </c:pt>
                <c:pt idx="1">
                  <c:v>456</c:v>
                </c:pt>
                <c:pt idx="2">
                  <c:v>556</c:v>
                </c:pt>
                <c:pt idx="3">
                  <c:v>801</c:v>
                </c:pt>
                <c:pt idx="4">
                  <c:v>989</c:v>
                </c:pt>
                <c:pt idx="5">
                  <c:v>1244</c:v>
                </c:pt>
                <c:pt idx="6">
                  <c:v>1528</c:v>
                </c:pt>
                <c:pt idx="7">
                  <c:v>1644</c:v>
                </c:pt>
                <c:pt idx="8">
                  <c:v>1722</c:v>
                </c:pt>
                <c:pt idx="9">
                  <c:v>2042</c:v>
                </c:pt>
                <c:pt idx="10">
                  <c:v>2175</c:v>
                </c:pt>
                <c:pt idx="11">
                  <c:v>2498</c:v>
                </c:pt>
              </c:numCache>
            </c:numRef>
          </c:val>
          <c:smooth val="0"/>
        </c:ser>
        <c:dLbls>
          <c:showLegendKey val="0"/>
          <c:showVal val="0"/>
          <c:showCatName val="0"/>
          <c:showSerName val="0"/>
          <c:showPercent val="0"/>
          <c:showBubbleSize val="0"/>
        </c:dLbls>
        <c:smooth val="0"/>
        <c:axId val="387531480"/>
        <c:axId val="387532264"/>
      </c:lineChart>
      <c:catAx>
        <c:axId val="387531480"/>
        <c:scaling>
          <c:orientation val="minMax"/>
        </c:scaling>
        <c:delete val="0"/>
        <c:axPos val="b"/>
        <c:numFmt formatCode="General" sourceLinked="1"/>
        <c:majorTickMark val="out"/>
        <c:minorTickMark val="none"/>
        <c:tickLblPos val="nextTo"/>
        <c:crossAx val="387532264"/>
        <c:crosses val="autoZero"/>
        <c:auto val="1"/>
        <c:lblAlgn val="ctr"/>
        <c:lblOffset val="100"/>
        <c:noMultiLvlLbl val="0"/>
      </c:catAx>
      <c:valAx>
        <c:axId val="387532264"/>
        <c:scaling>
          <c:orientation val="minMax"/>
        </c:scaling>
        <c:delete val="0"/>
        <c:axPos val="l"/>
        <c:majorGridlines/>
        <c:numFmt formatCode="General" sourceLinked="1"/>
        <c:majorTickMark val="out"/>
        <c:minorTickMark val="none"/>
        <c:tickLblPos val="nextTo"/>
        <c:crossAx val="3875314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prosj_avs!$C$5</c:f>
              <c:strCache>
                <c:ptCount val="1"/>
                <c:pt idx="0">
                  <c:v>R 2015</c:v>
                </c:pt>
              </c:strCache>
            </c:strRef>
          </c:tx>
          <c:marker>
            <c:symbol val="none"/>
          </c:marker>
          <c:cat>
            <c:numRef>
              <c:f>prosj_avs!$B$6:$B$17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prosj_avs!$C$6:$C$17</c:f>
              <c:numCache>
                <c:formatCode>General</c:formatCode>
                <c:ptCount val="12"/>
                <c:pt idx="0">
                  <c:v>-183</c:v>
                </c:pt>
                <c:pt idx="1">
                  <c:v>-367</c:v>
                </c:pt>
                <c:pt idx="2">
                  <c:v>-550</c:v>
                </c:pt>
              </c:numCache>
            </c:numRef>
          </c:val>
          <c:smooth val="0"/>
        </c:ser>
        <c:ser>
          <c:idx val="1"/>
          <c:order val="1"/>
          <c:tx>
            <c:strRef>
              <c:f>prosj_avs!$D$5</c:f>
              <c:strCache>
                <c:ptCount val="1"/>
                <c:pt idx="0">
                  <c:v>B 2015</c:v>
                </c:pt>
              </c:strCache>
            </c:strRef>
          </c:tx>
          <c:marker>
            <c:symbol val="none"/>
          </c:marker>
          <c:cat>
            <c:numRef>
              <c:f>prosj_avs!$B$6:$B$17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prosj_avs!$D$6:$D$17</c:f>
              <c:numCache>
                <c:formatCode>#,##0</c:formatCode>
                <c:ptCount val="12"/>
                <c:pt idx="0">
                  <c:v>-183</c:v>
                </c:pt>
                <c:pt idx="1">
                  <c:v>-367</c:v>
                </c:pt>
                <c:pt idx="2">
                  <c:v>-550</c:v>
                </c:pt>
                <c:pt idx="3">
                  <c:v>-733</c:v>
                </c:pt>
                <c:pt idx="4">
                  <c:v>-917</c:v>
                </c:pt>
                <c:pt idx="5">
                  <c:v>-1100</c:v>
                </c:pt>
                <c:pt idx="6">
                  <c:v>-1283</c:v>
                </c:pt>
                <c:pt idx="7">
                  <c:v>-1467</c:v>
                </c:pt>
                <c:pt idx="8">
                  <c:v>-1650</c:v>
                </c:pt>
                <c:pt idx="9">
                  <c:v>-1833</c:v>
                </c:pt>
                <c:pt idx="10">
                  <c:v>-2017</c:v>
                </c:pt>
                <c:pt idx="11">
                  <c:v>-2200</c:v>
                </c:pt>
              </c:numCache>
            </c:numRef>
          </c:val>
          <c:smooth val="0"/>
        </c:ser>
        <c:dLbls>
          <c:showLegendKey val="0"/>
          <c:showVal val="0"/>
          <c:showCatName val="0"/>
          <c:showSerName val="0"/>
          <c:showPercent val="0"/>
          <c:showBubbleSize val="0"/>
        </c:dLbls>
        <c:smooth val="0"/>
        <c:axId val="387529128"/>
        <c:axId val="387529912"/>
      </c:lineChart>
      <c:catAx>
        <c:axId val="387529128"/>
        <c:scaling>
          <c:orientation val="minMax"/>
        </c:scaling>
        <c:delete val="0"/>
        <c:axPos val="b"/>
        <c:numFmt formatCode="General" sourceLinked="1"/>
        <c:majorTickMark val="out"/>
        <c:minorTickMark val="none"/>
        <c:tickLblPos val="nextTo"/>
        <c:crossAx val="387529912"/>
        <c:crosses val="autoZero"/>
        <c:auto val="1"/>
        <c:lblAlgn val="ctr"/>
        <c:lblOffset val="100"/>
        <c:noMultiLvlLbl val="0"/>
      </c:catAx>
      <c:valAx>
        <c:axId val="387529912"/>
        <c:scaling>
          <c:orientation val="minMax"/>
        </c:scaling>
        <c:delete val="0"/>
        <c:axPos val="l"/>
        <c:majorGridlines/>
        <c:numFmt formatCode="General" sourceLinked="1"/>
        <c:majorTickMark val="out"/>
        <c:minorTickMark val="none"/>
        <c:tickLblPos val="nextTo"/>
        <c:crossAx val="3875291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reinhald!$F$104</c:f>
              <c:strCache>
                <c:ptCount val="1"/>
                <c:pt idx="0">
                  <c:v>1-16 dg</c:v>
                </c:pt>
              </c:strCache>
            </c:strRef>
          </c:tx>
          <c:marker>
            <c:symbol val="none"/>
          </c:marker>
          <c:val>
            <c:numRef>
              <c:f>reinhald!$F$105:$F$116</c:f>
              <c:numCache>
                <c:formatCode>0.0\ %</c:formatCode>
                <c:ptCount val="12"/>
                <c:pt idx="0">
                  <c:v>0.04</c:v>
                </c:pt>
                <c:pt idx="1">
                  <c:v>5.7000000000000002E-2</c:v>
                </c:pt>
                <c:pt idx="2">
                  <c:v>4.2000000000000003E-2</c:v>
                </c:pt>
                <c:pt idx="3">
                  <c:v>4.8000000000000001E-2</c:v>
                </c:pt>
                <c:pt idx="4">
                  <c:v>5.5E-2</c:v>
                </c:pt>
                <c:pt idx="5">
                  <c:v>5.2999999999999999E-2</c:v>
                </c:pt>
                <c:pt idx="6">
                  <c:v>4.7E-2</c:v>
                </c:pt>
                <c:pt idx="7">
                  <c:v>4.4999999999999998E-2</c:v>
                </c:pt>
                <c:pt idx="8">
                  <c:v>4.4999999999999998E-2</c:v>
                </c:pt>
                <c:pt idx="9">
                  <c:v>5.2999999999999999E-2</c:v>
                </c:pt>
                <c:pt idx="10">
                  <c:v>5.3999999999999999E-2</c:v>
                </c:pt>
                <c:pt idx="11">
                  <c:v>0.05</c:v>
                </c:pt>
              </c:numCache>
            </c:numRef>
          </c:val>
          <c:smooth val="0"/>
        </c:ser>
        <c:ser>
          <c:idx val="1"/>
          <c:order val="1"/>
          <c:tx>
            <c:strRef>
              <c:f>reinhald!$G$104</c:f>
              <c:strCache>
                <c:ptCount val="1"/>
                <c:pt idx="0">
                  <c:v>1-360 dg</c:v>
                </c:pt>
              </c:strCache>
            </c:strRef>
          </c:tx>
          <c:marker>
            <c:symbol val="none"/>
          </c:marker>
          <c:val>
            <c:numRef>
              <c:f>reinhald!$G$105:$G$116</c:f>
              <c:numCache>
                <c:formatCode>0.0\ %</c:formatCode>
                <c:ptCount val="12"/>
                <c:pt idx="0">
                  <c:v>6.0999999999999999E-2</c:v>
                </c:pt>
                <c:pt idx="1">
                  <c:v>8.6999999999999994E-2</c:v>
                </c:pt>
                <c:pt idx="2">
                  <c:v>7.2999999999999995E-2</c:v>
                </c:pt>
                <c:pt idx="3">
                  <c:v>0.08</c:v>
                </c:pt>
                <c:pt idx="4">
                  <c:v>8.3000000000000004E-2</c:v>
                </c:pt>
                <c:pt idx="5">
                  <c:v>8.4000000000000005E-2</c:v>
                </c:pt>
                <c:pt idx="6">
                  <c:v>7.3999999999999996E-2</c:v>
                </c:pt>
                <c:pt idx="7">
                  <c:v>9.0999999999999998E-2</c:v>
                </c:pt>
                <c:pt idx="8">
                  <c:v>0.107</c:v>
                </c:pt>
                <c:pt idx="9">
                  <c:v>0.12</c:v>
                </c:pt>
                <c:pt idx="10">
                  <c:v>0.13800000000000001</c:v>
                </c:pt>
                <c:pt idx="11">
                  <c:v>0.14699999999999999</c:v>
                </c:pt>
              </c:numCache>
            </c:numRef>
          </c:val>
          <c:smooth val="0"/>
        </c:ser>
        <c:ser>
          <c:idx val="2"/>
          <c:order val="2"/>
          <c:tx>
            <c:strRef>
              <c:f>reinhald!$H$104</c:f>
              <c:strCache>
                <c:ptCount val="1"/>
                <c:pt idx="0">
                  <c:v>norm</c:v>
                </c:pt>
              </c:strCache>
            </c:strRef>
          </c:tx>
          <c:marker>
            <c:symbol val="none"/>
          </c:marker>
          <c:val>
            <c:numRef>
              <c:f>reinhald!$H$105:$H$116</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387531088"/>
        <c:axId val="388419320"/>
      </c:lineChart>
      <c:catAx>
        <c:axId val="387531088"/>
        <c:scaling>
          <c:orientation val="minMax"/>
        </c:scaling>
        <c:delete val="0"/>
        <c:axPos val="b"/>
        <c:majorTickMark val="out"/>
        <c:minorTickMark val="none"/>
        <c:tickLblPos val="nextTo"/>
        <c:crossAx val="388419320"/>
        <c:crosses val="autoZero"/>
        <c:auto val="1"/>
        <c:lblAlgn val="ctr"/>
        <c:lblOffset val="100"/>
        <c:noMultiLvlLbl val="0"/>
      </c:catAx>
      <c:valAx>
        <c:axId val="388419320"/>
        <c:scaling>
          <c:orientation val="minMax"/>
        </c:scaling>
        <c:delete val="0"/>
        <c:axPos val="l"/>
        <c:majorGridlines/>
        <c:numFmt formatCode="0.0\ %" sourceLinked="1"/>
        <c:majorTickMark val="out"/>
        <c:minorTickMark val="none"/>
        <c:tickLblPos val="nextTo"/>
        <c:crossAx val="387531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reinhald!$R$104:$R$105</c:f>
              <c:strCache>
                <c:ptCount val="2"/>
                <c:pt idx="0">
                  <c:v>R2014</c:v>
                </c:pt>
                <c:pt idx="1">
                  <c:v>kr/kvm</c:v>
                </c:pt>
              </c:strCache>
            </c:strRef>
          </c:tx>
          <c:marker>
            <c:symbol val="none"/>
          </c:marker>
          <c:cat>
            <c:numRef>
              <c:f>reinhald!$P$106:$P$117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reinhald!$R$106:$R$117</c:f>
              <c:numCache>
                <c:formatCode>_(* #,##0.00_);_(* \(#,##0.00\);_(* "-"??_);_(@_)</c:formatCode>
                <c:ptCount val="12"/>
                <c:pt idx="0">
                  <c:v>2.2550000000000001E-3</c:v>
                </c:pt>
                <c:pt idx="1">
                  <c:v>4.2399999999999998E-3</c:v>
                </c:pt>
                <c:pt idx="2">
                  <c:v>6.4549999999999998E-3</c:v>
                </c:pt>
                <c:pt idx="3">
                  <c:v>8.5699999999999995E-3</c:v>
                </c:pt>
                <c:pt idx="4">
                  <c:v>1.0735E-2</c:v>
                </c:pt>
                <c:pt idx="5">
                  <c:v>1.0829999999999999E-2</c:v>
                </c:pt>
                <c:pt idx="6">
                  <c:v>1.2735E-2</c:v>
                </c:pt>
                <c:pt idx="7">
                  <c:v>0</c:v>
                </c:pt>
                <c:pt idx="8">
                  <c:v>0</c:v>
                </c:pt>
                <c:pt idx="9">
                  <c:v>0</c:v>
                </c:pt>
                <c:pt idx="10">
                  <c:v>0</c:v>
                </c:pt>
                <c:pt idx="11">
                  <c:v>0</c:v>
                </c:pt>
              </c:numCache>
            </c:numRef>
          </c:val>
          <c:smooth val="0"/>
        </c:ser>
        <c:ser>
          <c:idx val="1"/>
          <c:order val="1"/>
          <c:tx>
            <c:strRef>
              <c:f>reinhald!$T$104:$T$105</c:f>
              <c:strCache>
                <c:ptCount val="2"/>
                <c:pt idx="0">
                  <c:v>B2014</c:v>
                </c:pt>
                <c:pt idx="1">
                  <c:v>kr/kvm</c:v>
                </c:pt>
              </c:strCache>
            </c:strRef>
          </c:tx>
          <c:marker>
            <c:symbol val="none"/>
          </c:marker>
          <c:cat>
            <c:numRef>
              <c:f>reinhald!$P$106:$P$117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reinhald!$T$106:$T$117</c:f>
              <c:numCache>
                <c:formatCode>_(* #,##0.00_);_(* \(#,##0.00\);_(* "-"??_);_(@_)</c:formatCode>
                <c:ptCount val="12"/>
                <c:pt idx="0">
                  <c:v>2.0641599999999998E-3</c:v>
                </c:pt>
                <c:pt idx="1">
                  <c:v>4.1283199999999996E-3</c:v>
                </c:pt>
                <c:pt idx="2">
                  <c:v>6.1924800000000002E-3</c:v>
                </c:pt>
                <c:pt idx="3">
                  <c:v>8.2566399999999991E-3</c:v>
                </c:pt>
                <c:pt idx="4">
                  <c:v>1.0320805000000001E-2</c:v>
                </c:pt>
                <c:pt idx="5">
                  <c:v>1.238497E-2</c:v>
                </c:pt>
                <c:pt idx="6">
                  <c:v>1.4449135000000002E-2</c:v>
                </c:pt>
                <c:pt idx="7">
                  <c:v>1.6513299999999998E-2</c:v>
                </c:pt>
                <c:pt idx="8">
                  <c:v>1.8577475E-2</c:v>
                </c:pt>
                <c:pt idx="9">
                  <c:v>2.0641650000000001E-2</c:v>
                </c:pt>
                <c:pt idx="10">
                  <c:v>2.2705824999999999E-2</c:v>
                </c:pt>
                <c:pt idx="11">
                  <c:v>2.6020000000000001E-2</c:v>
                </c:pt>
              </c:numCache>
            </c:numRef>
          </c:val>
          <c:smooth val="0"/>
        </c:ser>
        <c:ser>
          <c:idx val="2"/>
          <c:order val="2"/>
          <c:tx>
            <c:strRef>
              <c:f>reinhald!$V$104:$V$105</c:f>
              <c:strCache>
                <c:ptCount val="2"/>
                <c:pt idx="0">
                  <c:v>BJ 2014</c:v>
                </c:pt>
                <c:pt idx="1">
                  <c:v>kr/kvm</c:v>
                </c:pt>
              </c:strCache>
            </c:strRef>
          </c:tx>
          <c:marker>
            <c:symbol val="none"/>
          </c:marker>
          <c:cat>
            <c:numRef>
              <c:f>reinhald!$P$106:$P$117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reinhald!$V$106:$V$117</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reinhald!$X$104:$X$105</c:f>
              <c:strCache>
                <c:ptCount val="2"/>
                <c:pt idx="0">
                  <c:v>R 2103</c:v>
                </c:pt>
                <c:pt idx="1">
                  <c:v>Kr/kvm</c:v>
                </c:pt>
              </c:strCache>
            </c:strRef>
          </c:tx>
          <c:marker>
            <c:symbol val="none"/>
          </c:marker>
          <c:cat>
            <c:numRef>
              <c:f>reinhald!$P$106:$P$117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reinhald!$X$106:$X$117</c:f>
              <c:numCache>
                <c:formatCode>_(* #,##0.00_);_(* \(#,##0.00\);_(* "-"??_);_(@_)</c:formatCode>
                <c:ptCount val="12"/>
                <c:pt idx="0">
                  <c:v>2.5333333333333332E-3</c:v>
                </c:pt>
                <c:pt idx="1">
                  <c:v>5.4000000000000003E-3</c:v>
                </c:pt>
                <c:pt idx="2">
                  <c:v>8.4933333333333336E-3</c:v>
                </c:pt>
                <c:pt idx="3">
                  <c:v>1.1113333333333333E-2</c:v>
                </c:pt>
                <c:pt idx="4">
                  <c:v>1.47E-2</c:v>
                </c:pt>
                <c:pt idx="5">
                  <c:v>1.3826666666666666E-2</c:v>
                </c:pt>
                <c:pt idx="6">
                  <c:v>1.7299999999999999E-2</c:v>
                </c:pt>
                <c:pt idx="7">
                  <c:v>2.0473333333333333E-2</c:v>
                </c:pt>
                <c:pt idx="8">
                  <c:v>2.3266666666666668E-2</c:v>
                </c:pt>
                <c:pt idx="9">
                  <c:v>2.6673333333333334E-2</c:v>
                </c:pt>
                <c:pt idx="10">
                  <c:v>2.9826666666666668E-2</c:v>
                </c:pt>
                <c:pt idx="11">
                  <c:v>3.5060000000000001E-2</c:v>
                </c:pt>
              </c:numCache>
            </c:numRef>
          </c:val>
          <c:smooth val="0"/>
        </c:ser>
        <c:dLbls>
          <c:showLegendKey val="0"/>
          <c:showVal val="0"/>
          <c:showCatName val="0"/>
          <c:showSerName val="0"/>
          <c:showPercent val="0"/>
          <c:showBubbleSize val="0"/>
        </c:dLbls>
        <c:smooth val="0"/>
        <c:axId val="388416968"/>
        <c:axId val="388421280"/>
      </c:lineChart>
      <c:catAx>
        <c:axId val="388416968"/>
        <c:scaling>
          <c:orientation val="minMax"/>
        </c:scaling>
        <c:delete val="0"/>
        <c:axPos val="b"/>
        <c:numFmt formatCode="General" sourceLinked="1"/>
        <c:majorTickMark val="out"/>
        <c:minorTickMark val="none"/>
        <c:tickLblPos val="nextTo"/>
        <c:crossAx val="388421280"/>
        <c:crosses val="autoZero"/>
        <c:auto val="1"/>
        <c:lblAlgn val="ctr"/>
        <c:lblOffset val="100"/>
        <c:noMultiLvlLbl val="0"/>
      </c:catAx>
      <c:valAx>
        <c:axId val="388421280"/>
        <c:scaling>
          <c:orientation val="minMax"/>
        </c:scaling>
        <c:delete val="0"/>
        <c:axPos val="l"/>
        <c:majorGridlines/>
        <c:numFmt formatCode="_(* #,##0.00_);_(* \(#,##0.00\);_(* &quot;-&quot;??_);_(@_)" sourceLinked="1"/>
        <c:majorTickMark val="out"/>
        <c:minorTickMark val="none"/>
        <c:tickLblPos val="nextTo"/>
        <c:crossAx val="3884169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FREMSIDE_ØKONOMI!$I$27</c:f>
              <c:strCache>
                <c:ptCount val="1"/>
                <c:pt idx="0">
                  <c:v>R 2015</c:v>
                </c:pt>
              </c:strCache>
            </c:strRef>
          </c:tx>
          <c:marker>
            <c:symbol val="none"/>
          </c:marker>
          <c:cat>
            <c:numRef>
              <c:f>FREMSIDE_ØKONOMI!$H$28:$H$39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FREMSIDE_ØKONOMI!$I$28:$I$39</c:f>
              <c:numCache>
                <c:formatCode>#,##0</c:formatCode>
                <c:ptCount val="12"/>
                <c:pt idx="0">
                  <c:v>20448</c:v>
                </c:pt>
                <c:pt idx="1">
                  <c:v>32804</c:v>
                </c:pt>
                <c:pt idx="2">
                  <c:v>63751</c:v>
                </c:pt>
                <c:pt idx="3">
                  <c:v>75712</c:v>
                </c:pt>
                <c:pt idx="4">
                  <c:v>107718</c:v>
                </c:pt>
                <c:pt idx="5">
                  <c:v>116598</c:v>
                </c:pt>
                <c:pt idx="6">
                  <c:v>142229</c:v>
                </c:pt>
                <c:pt idx="7">
                  <c:v>156199</c:v>
                </c:pt>
                <c:pt idx="8">
                  <c:v>0</c:v>
                </c:pt>
                <c:pt idx="9">
                  <c:v>0</c:v>
                </c:pt>
                <c:pt idx="10">
                  <c:v>0</c:v>
                </c:pt>
                <c:pt idx="11">
                  <c:v>0</c:v>
                </c:pt>
              </c:numCache>
            </c:numRef>
          </c:val>
          <c:smooth val="0"/>
        </c:ser>
        <c:ser>
          <c:idx val="1"/>
          <c:order val="1"/>
          <c:tx>
            <c:strRef>
              <c:f>FREMSIDE_ØKONOMI!$J$27</c:f>
              <c:strCache>
                <c:ptCount val="1"/>
                <c:pt idx="0">
                  <c:v>B 2015</c:v>
                </c:pt>
              </c:strCache>
            </c:strRef>
          </c:tx>
          <c:marker>
            <c:symbol val="none"/>
          </c:marker>
          <c:cat>
            <c:numRef>
              <c:f>FREMSIDE_ØKONOMI!$H$28:$H$39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FREMSIDE_ØKONOMI!$J$28:$J$39</c:f>
              <c:numCache>
                <c:formatCode>#,##0</c:formatCode>
                <c:ptCount val="12"/>
                <c:pt idx="0">
                  <c:v>19426</c:v>
                </c:pt>
                <c:pt idx="1">
                  <c:v>31643</c:v>
                </c:pt>
                <c:pt idx="2">
                  <c:v>61816</c:v>
                </c:pt>
                <c:pt idx="3">
                  <c:v>73283</c:v>
                </c:pt>
                <c:pt idx="4">
                  <c:v>105912</c:v>
                </c:pt>
                <c:pt idx="5">
                  <c:v>116166</c:v>
                </c:pt>
                <c:pt idx="6">
                  <c:v>138148</c:v>
                </c:pt>
                <c:pt idx="7">
                  <c:v>153062</c:v>
                </c:pt>
                <c:pt idx="8">
                  <c:v>181886</c:v>
                </c:pt>
                <c:pt idx="9">
                  <c:v>197586</c:v>
                </c:pt>
                <c:pt idx="10">
                  <c:v>214150</c:v>
                </c:pt>
                <c:pt idx="11">
                  <c:v>218457</c:v>
                </c:pt>
              </c:numCache>
            </c:numRef>
          </c:val>
          <c:smooth val="0"/>
        </c:ser>
        <c:dLbls>
          <c:showLegendKey val="0"/>
          <c:showVal val="0"/>
          <c:showCatName val="0"/>
          <c:showSerName val="0"/>
          <c:showPercent val="0"/>
          <c:showBubbleSize val="0"/>
        </c:dLbls>
        <c:smooth val="0"/>
        <c:axId val="383357632"/>
        <c:axId val="101355648"/>
      </c:lineChart>
      <c:catAx>
        <c:axId val="383357632"/>
        <c:scaling>
          <c:orientation val="minMax"/>
        </c:scaling>
        <c:delete val="0"/>
        <c:axPos val="b"/>
        <c:numFmt formatCode="General" sourceLinked="1"/>
        <c:majorTickMark val="out"/>
        <c:minorTickMark val="none"/>
        <c:tickLblPos val="nextTo"/>
        <c:crossAx val="101355648"/>
        <c:crosses val="autoZero"/>
        <c:auto val="1"/>
        <c:lblAlgn val="ctr"/>
        <c:lblOffset val="100"/>
        <c:noMultiLvlLbl val="0"/>
      </c:catAx>
      <c:valAx>
        <c:axId val="101355648"/>
        <c:scaling>
          <c:orientation val="minMax"/>
        </c:scaling>
        <c:delete val="0"/>
        <c:axPos val="l"/>
        <c:majorGridlines/>
        <c:numFmt formatCode="#,##0" sourceLinked="1"/>
        <c:majorTickMark val="out"/>
        <c:minorTickMark val="none"/>
        <c:tickLblPos val="nextTo"/>
        <c:crossAx val="3833576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reinhald!$C$5</c:f>
              <c:strCache>
                <c:ptCount val="1"/>
                <c:pt idx="0">
                  <c:v>R 2015</c:v>
                </c:pt>
              </c:strCache>
            </c:strRef>
          </c:tx>
          <c:marker>
            <c:symbol val="none"/>
          </c:marker>
          <c:val>
            <c:numRef>
              <c:f>reinhald!$C$6:$C$17</c:f>
              <c:numCache>
                <c:formatCode>#,##0</c:formatCode>
                <c:ptCount val="12"/>
                <c:pt idx="0">
                  <c:v>398</c:v>
                </c:pt>
                <c:pt idx="1">
                  <c:v>904</c:v>
                </c:pt>
                <c:pt idx="2">
                  <c:v>1280</c:v>
                </c:pt>
                <c:pt idx="3">
                  <c:v>1650</c:v>
                </c:pt>
                <c:pt idx="4">
                  <c:v>2050</c:v>
                </c:pt>
                <c:pt idx="5">
                  <c:v>2400</c:v>
                </c:pt>
                <c:pt idx="6">
                  <c:v>2850</c:v>
                </c:pt>
                <c:pt idx="7">
                  <c:v>3300</c:v>
                </c:pt>
              </c:numCache>
            </c:numRef>
          </c:val>
          <c:smooth val="0"/>
        </c:ser>
        <c:ser>
          <c:idx val="1"/>
          <c:order val="1"/>
          <c:tx>
            <c:strRef>
              <c:f>reinhald!$D$5</c:f>
              <c:strCache>
                <c:ptCount val="1"/>
                <c:pt idx="0">
                  <c:v>B 2015</c:v>
                </c:pt>
              </c:strCache>
            </c:strRef>
          </c:tx>
          <c:marker>
            <c:symbol val="none"/>
          </c:marker>
          <c:val>
            <c:numRef>
              <c:f>reinhald!$D$6:$D$17</c:f>
              <c:numCache>
                <c:formatCode>#,##0</c:formatCode>
                <c:ptCount val="12"/>
                <c:pt idx="0">
                  <c:v>412.83199999999999</c:v>
                </c:pt>
                <c:pt idx="1">
                  <c:v>825.66399999999999</c:v>
                </c:pt>
                <c:pt idx="2">
                  <c:v>1238.4960000000001</c:v>
                </c:pt>
                <c:pt idx="3">
                  <c:v>1651.328</c:v>
                </c:pt>
                <c:pt idx="4">
                  <c:v>2064.1610000000001</c:v>
                </c:pt>
                <c:pt idx="5">
                  <c:v>2476.9940000000001</c:v>
                </c:pt>
                <c:pt idx="6">
                  <c:v>2889.8270000000002</c:v>
                </c:pt>
                <c:pt idx="7">
                  <c:v>3302.66</c:v>
                </c:pt>
                <c:pt idx="8">
                  <c:v>3715.4949999999999</c:v>
                </c:pt>
                <c:pt idx="9">
                  <c:v>4128.33</c:v>
                </c:pt>
                <c:pt idx="10">
                  <c:v>4541.165</c:v>
                </c:pt>
                <c:pt idx="11">
                  <c:v>5204</c:v>
                </c:pt>
              </c:numCache>
            </c:numRef>
          </c:val>
          <c:smooth val="0"/>
        </c:ser>
        <c:dLbls>
          <c:showLegendKey val="0"/>
          <c:showVal val="0"/>
          <c:showCatName val="0"/>
          <c:showSerName val="0"/>
          <c:showPercent val="0"/>
          <c:showBubbleSize val="0"/>
        </c:dLbls>
        <c:smooth val="0"/>
        <c:axId val="388417752"/>
        <c:axId val="388420496"/>
      </c:lineChart>
      <c:catAx>
        <c:axId val="388417752"/>
        <c:scaling>
          <c:orientation val="minMax"/>
        </c:scaling>
        <c:delete val="0"/>
        <c:axPos val="b"/>
        <c:majorTickMark val="out"/>
        <c:minorTickMark val="none"/>
        <c:tickLblPos val="nextTo"/>
        <c:crossAx val="388420496"/>
        <c:crosses val="autoZero"/>
        <c:auto val="1"/>
        <c:lblAlgn val="ctr"/>
        <c:lblOffset val="100"/>
        <c:noMultiLvlLbl val="0"/>
      </c:catAx>
      <c:valAx>
        <c:axId val="388420496"/>
        <c:scaling>
          <c:orientation val="minMax"/>
        </c:scaling>
        <c:delete val="0"/>
        <c:axPos val="l"/>
        <c:majorGridlines/>
        <c:numFmt formatCode="#,##0" sourceLinked="1"/>
        <c:majorTickMark val="out"/>
        <c:minorTickMark val="none"/>
        <c:tickLblPos val="nextTo"/>
        <c:crossAx val="3884177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'it-dr'!$C$5</c:f>
              <c:strCache>
                <c:ptCount val="1"/>
                <c:pt idx="0">
                  <c:v>R 2015</c:v>
                </c:pt>
              </c:strCache>
            </c:strRef>
          </c:tx>
          <c:marker>
            <c:symbol val="none"/>
          </c:marker>
          <c:cat>
            <c:numRef>
              <c:f>'it-dr'!$B$6:$B$17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'it-dr'!$C$6:$C$17</c:f>
              <c:numCache>
                <c:formatCode>#,##0</c:formatCode>
                <c:ptCount val="12"/>
                <c:pt idx="0">
                  <c:v>0</c:v>
                </c:pt>
                <c:pt idx="1">
                  <c:v>542</c:v>
                </c:pt>
                <c:pt idx="2">
                  <c:v>812</c:v>
                </c:pt>
                <c:pt idx="3">
                  <c:v>1083</c:v>
                </c:pt>
                <c:pt idx="4">
                  <c:v>1354</c:v>
                </c:pt>
                <c:pt idx="5">
                  <c:v>1625</c:v>
                </c:pt>
                <c:pt idx="6">
                  <c:v>1895</c:v>
                </c:pt>
                <c:pt idx="7">
                  <c:v>2166</c:v>
                </c:pt>
              </c:numCache>
            </c:numRef>
          </c:val>
          <c:smooth val="0"/>
        </c:ser>
        <c:ser>
          <c:idx val="1"/>
          <c:order val="1"/>
          <c:tx>
            <c:strRef>
              <c:f>'it-dr'!$D$5</c:f>
              <c:strCache>
                <c:ptCount val="1"/>
                <c:pt idx="0">
                  <c:v>B 2015</c:v>
                </c:pt>
              </c:strCache>
            </c:strRef>
          </c:tx>
          <c:marker>
            <c:symbol val="none"/>
          </c:marker>
          <c:cat>
            <c:numRef>
              <c:f>'it-dr'!$B$6:$B$17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'it-dr'!$D$6:$D$17</c:f>
              <c:numCache>
                <c:formatCode>#,##0</c:formatCode>
                <c:ptCount val="12"/>
                <c:pt idx="0">
                  <c:v>270.77800000000002</c:v>
                </c:pt>
                <c:pt idx="1">
                  <c:v>541.55600000000004</c:v>
                </c:pt>
                <c:pt idx="2">
                  <c:v>812.33399999999995</c:v>
                </c:pt>
                <c:pt idx="3">
                  <c:v>1083.1130000000001</c:v>
                </c:pt>
                <c:pt idx="4">
                  <c:v>1353.893</c:v>
                </c:pt>
                <c:pt idx="5">
                  <c:v>1624.673</c:v>
                </c:pt>
                <c:pt idx="6">
                  <c:v>1895.453</c:v>
                </c:pt>
                <c:pt idx="7">
                  <c:v>2166.2330000000002</c:v>
                </c:pt>
                <c:pt idx="8">
                  <c:v>2437.0140000000001</c:v>
                </c:pt>
                <c:pt idx="9">
                  <c:v>2707.7950000000001</c:v>
                </c:pt>
                <c:pt idx="10">
                  <c:v>2978.576</c:v>
                </c:pt>
                <c:pt idx="11">
                  <c:v>3249.357</c:v>
                </c:pt>
              </c:numCache>
            </c:numRef>
          </c:val>
          <c:smooth val="0"/>
        </c:ser>
        <c:dLbls>
          <c:showLegendKey val="0"/>
          <c:showVal val="0"/>
          <c:showCatName val="0"/>
          <c:showSerName val="0"/>
          <c:showPercent val="0"/>
          <c:showBubbleSize val="0"/>
        </c:dLbls>
        <c:smooth val="0"/>
        <c:axId val="388415792"/>
        <c:axId val="388419712"/>
      </c:lineChart>
      <c:catAx>
        <c:axId val="388415792"/>
        <c:scaling>
          <c:orientation val="minMax"/>
        </c:scaling>
        <c:delete val="0"/>
        <c:axPos val="b"/>
        <c:numFmt formatCode="General" sourceLinked="1"/>
        <c:majorTickMark val="out"/>
        <c:minorTickMark val="none"/>
        <c:tickLblPos val="nextTo"/>
        <c:crossAx val="388419712"/>
        <c:crosses val="autoZero"/>
        <c:auto val="1"/>
        <c:lblAlgn val="ctr"/>
        <c:lblOffset val="100"/>
        <c:noMultiLvlLbl val="0"/>
      </c:catAx>
      <c:valAx>
        <c:axId val="388419712"/>
        <c:scaling>
          <c:orientation val="minMax"/>
        </c:scaling>
        <c:delete val="0"/>
        <c:axPos val="l"/>
        <c:majorGridlines/>
        <c:numFmt formatCode="#,##0" sourceLinked="1"/>
        <c:majorTickMark val="out"/>
        <c:minorTickMark val="none"/>
        <c:tickLblPos val="nextTo"/>
        <c:crossAx val="3884157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'Skodje b skule'!$F$97</c:f>
              <c:strCache>
                <c:ptCount val="1"/>
                <c:pt idx="0">
                  <c:v>1-16 dg</c:v>
                </c:pt>
              </c:strCache>
            </c:strRef>
          </c:tx>
          <c:marker>
            <c:symbol val="none"/>
          </c:marker>
          <c:cat>
            <c:numRef>
              <c:f>'Skodje b skule'!$B$98:$B$109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skule'!$F$98:$F$109</c:f>
              <c:numCache>
                <c:formatCode>0.0\ %</c:formatCode>
                <c:ptCount val="12"/>
                <c:pt idx="0">
                  <c:v>3.9E-2</c:v>
                </c:pt>
                <c:pt idx="1">
                  <c:v>3.5000000000000003E-2</c:v>
                </c:pt>
                <c:pt idx="2">
                  <c:v>3.2000000000000001E-2</c:v>
                </c:pt>
                <c:pt idx="3">
                  <c:v>2.5999999999999999E-2</c:v>
                </c:pt>
                <c:pt idx="4">
                  <c:v>3.5999999999999997E-2</c:v>
                </c:pt>
                <c:pt idx="5">
                  <c:v>5.0000000000000001E-3</c:v>
                </c:pt>
                <c:pt idx="6">
                  <c:v>1.9E-2</c:v>
                </c:pt>
                <c:pt idx="7">
                  <c:v>1.7999999999999999E-2</c:v>
                </c:pt>
                <c:pt idx="8">
                  <c:v>0.02</c:v>
                </c:pt>
                <c:pt idx="9">
                  <c:v>1.9E-2</c:v>
                </c:pt>
                <c:pt idx="10">
                  <c:v>1.9E-2</c:v>
                </c:pt>
                <c:pt idx="11">
                  <c:v>0.02</c:v>
                </c:pt>
              </c:numCache>
            </c:numRef>
          </c:val>
          <c:smooth val="0"/>
        </c:ser>
        <c:ser>
          <c:idx val="1"/>
          <c:order val="1"/>
          <c:tx>
            <c:strRef>
              <c:f>'Skodje b skule'!$G$97</c:f>
              <c:strCache>
                <c:ptCount val="1"/>
                <c:pt idx="0">
                  <c:v>1-360 dg</c:v>
                </c:pt>
              </c:strCache>
            </c:strRef>
          </c:tx>
          <c:marker>
            <c:symbol val="none"/>
          </c:marker>
          <c:cat>
            <c:numRef>
              <c:f>'Skodje b skule'!$B$98:$B$109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skule'!$G$98:$G$109</c:f>
              <c:numCache>
                <c:formatCode>0.0\ %</c:formatCode>
                <c:ptCount val="12"/>
                <c:pt idx="0">
                  <c:v>4.1000000000000002E-2</c:v>
                </c:pt>
                <c:pt idx="1">
                  <c:v>4.1000000000000002E-2</c:v>
                </c:pt>
                <c:pt idx="2">
                  <c:v>3.6999999999999998E-2</c:v>
                </c:pt>
                <c:pt idx="3">
                  <c:v>3.3000000000000002E-2</c:v>
                </c:pt>
                <c:pt idx="4">
                  <c:v>3.5999999999999997E-2</c:v>
                </c:pt>
                <c:pt idx="5">
                  <c:v>2.1000000000000001E-2</c:v>
                </c:pt>
                <c:pt idx="6">
                  <c:v>2.5999999999999999E-2</c:v>
                </c:pt>
                <c:pt idx="7">
                  <c:v>2.8000000000000001E-2</c:v>
                </c:pt>
                <c:pt idx="8">
                  <c:v>2.9000000000000001E-2</c:v>
                </c:pt>
                <c:pt idx="9">
                  <c:v>3.4000000000000002E-2</c:v>
                </c:pt>
                <c:pt idx="10">
                  <c:v>3.3000000000000002E-2</c:v>
                </c:pt>
                <c:pt idx="11">
                  <c:v>3.4000000000000002E-2</c:v>
                </c:pt>
              </c:numCache>
            </c:numRef>
          </c:val>
          <c:smooth val="0"/>
        </c:ser>
        <c:ser>
          <c:idx val="2"/>
          <c:order val="2"/>
          <c:tx>
            <c:strRef>
              <c:f>'Skodje b skule'!$H$97</c:f>
              <c:strCache>
                <c:ptCount val="1"/>
                <c:pt idx="0">
                  <c:v>norm</c:v>
                </c:pt>
              </c:strCache>
            </c:strRef>
          </c:tx>
          <c:marker>
            <c:symbol val="none"/>
          </c:marker>
          <c:cat>
            <c:numRef>
              <c:f>'Skodje b skule'!$B$98:$B$109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skule'!$H$98:$H$109</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388422064"/>
        <c:axId val="388422456"/>
      </c:lineChart>
      <c:catAx>
        <c:axId val="388422064"/>
        <c:scaling>
          <c:orientation val="minMax"/>
        </c:scaling>
        <c:delete val="0"/>
        <c:axPos val="b"/>
        <c:numFmt formatCode="General" sourceLinked="1"/>
        <c:majorTickMark val="out"/>
        <c:minorTickMark val="none"/>
        <c:tickLblPos val="nextTo"/>
        <c:crossAx val="388422456"/>
        <c:crosses val="autoZero"/>
        <c:auto val="1"/>
        <c:lblAlgn val="ctr"/>
        <c:lblOffset val="100"/>
        <c:noMultiLvlLbl val="0"/>
      </c:catAx>
      <c:valAx>
        <c:axId val="388422456"/>
        <c:scaling>
          <c:orientation val="minMax"/>
        </c:scaling>
        <c:delete val="0"/>
        <c:axPos val="l"/>
        <c:majorGridlines/>
        <c:numFmt formatCode="0.0\ %" sourceLinked="1"/>
        <c:majorTickMark val="out"/>
        <c:minorTickMark val="none"/>
        <c:tickLblPos val="nextTo"/>
        <c:crossAx val="388422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'Skodje b skule'!$P$97:$P$98</c:f>
              <c:strCache>
                <c:ptCount val="2"/>
                <c:pt idx="0">
                  <c:v>R2014</c:v>
                </c:pt>
                <c:pt idx="1">
                  <c:v>kr/elev</c:v>
                </c:pt>
              </c:strCache>
            </c:strRef>
          </c:tx>
          <c:marker>
            <c:symbol val="none"/>
          </c:marker>
          <c:cat>
            <c:numRef>
              <c:f>'Skodje b skule'!$N$99:$N$110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skule'!$P$99:$P$110</c:f>
              <c:numCache>
                <c:formatCode>_(* #,##0.00_);_(* \(#,##0.00\);_(* "-"??_);_(@_)</c:formatCode>
                <c:ptCount val="12"/>
                <c:pt idx="0">
                  <c:v>7.6893617021276599</c:v>
                </c:pt>
                <c:pt idx="1">
                  <c:v>14.297872340425531</c:v>
                </c:pt>
                <c:pt idx="2">
                  <c:v>22.089361702127661</c:v>
                </c:pt>
                <c:pt idx="3">
                  <c:v>28.47659574468085</c:v>
                </c:pt>
                <c:pt idx="4">
                  <c:v>36.05957446808511</c:v>
                </c:pt>
                <c:pt idx="5">
                  <c:v>33.829787234042556</c:v>
                </c:pt>
                <c:pt idx="6">
                  <c:v>41.910638297872339</c:v>
                </c:pt>
                <c:pt idx="7">
                  <c:v>43.821292775665398</c:v>
                </c:pt>
                <c:pt idx="8">
                  <c:v>51.197718631178709</c:v>
                </c:pt>
                <c:pt idx="9">
                  <c:v>56.773584905660378</c:v>
                </c:pt>
                <c:pt idx="10">
                  <c:v>62.992452830188682</c:v>
                </c:pt>
                <c:pt idx="11">
                  <c:v>69.37358490566038</c:v>
                </c:pt>
              </c:numCache>
            </c:numRef>
          </c:val>
          <c:smooth val="0"/>
        </c:ser>
        <c:ser>
          <c:idx val="1"/>
          <c:order val="1"/>
          <c:tx>
            <c:strRef>
              <c:f>'Skodje b skule'!$R$97:$R$98</c:f>
              <c:strCache>
                <c:ptCount val="2"/>
                <c:pt idx="0">
                  <c:v>B2014</c:v>
                </c:pt>
                <c:pt idx="1">
                  <c:v>kr/elev</c:v>
                </c:pt>
              </c:strCache>
            </c:strRef>
          </c:tx>
          <c:marker>
            <c:symbol val="none"/>
          </c:marker>
          <c:cat>
            <c:numRef>
              <c:f>'Skodje b skule'!$N$99:$N$110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skule'!$R$99:$R$110</c:f>
              <c:numCache>
                <c:formatCode>_(* #,##0.00_);_(* \(#,##0.00\);_(* "-"??_);_(@_)</c:formatCode>
                <c:ptCount val="12"/>
                <c:pt idx="0">
                  <c:v>6.7325531914893624</c:v>
                </c:pt>
                <c:pt idx="1">
                  <c:v>13.301965957446809</c:v>
                </c:pt>
                <c:pt idx="2">
                  <c:v>20.018544680851065</c:v>
                </c:pt>
                <c:pt idx="3">
                  <c:v>26.556370212765959</c:v>
                </c:pt>
                <c:pt idx="4">
                  <c:v>32.9078170212766</c:v>
                </c:pt>
                <c:pt idx="5">
                  <c:v>32.312629787234044</c:v>
                </c:pt>
                <c:pt idx="6">
                  <c:v>39.940906382978717</c:v>
                </c:pt>
                <c:pt idx="7">
                  <c:v>41.185300380228135</c:v>
                </c:pt>
                <c:pt idx="8">
                  <c:v>48.119969581749046</c:v>
                </c:pt>
                <c:pt idx="9">
                  <c:v>53.581226415094335</c:v>
                </c:pt>
                <c:pt idx="10">
                  <c:v>59.737079245283013</c:v>
                </c:pt>
                <c:pt idx="11">
                  <c:v>65.460377358490561</c:v>
                </c:pt>
              </c:numCache>
            </c:numRef>
          </c:val>
          <c:smooth val="0"/>
        </c:ser>
        <c:ser>
          <c:idx val="2"/>
          <c:order val="2"/>
          <c:tx>
            <c:strRef>
              <c:f>'Skodje b skule'!$S$97:$S$98</c:f>
              <c:strCache>
                <c:ptCount val="2"/>
                <c:pt idx="0">
                  <c:v>BJ 2014</c:v>
                </c:pt>
                <c:pt idx="1">
                  <c:v>kr/elev</c:v>
                </c:pt>
              </c:strCache>
            </c:strRef>
          </c:tx>
          <c:marker>
            <c:symbol val="none"/>
          </c:marker>
          <c:cat>
            <c:numRef>
              <c:f>'Skodje b skule'!$N$99:$N$110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skule'!$S$99:$S$110</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'Skodje b skule'!$U$97:$U$98</c:f>
              <c:strCache>
                <c:ptCount val="2"/>
                <c:pt idx="0">
                  <c:v>R 2103</c:v>
                </c:pt>
                <c:pt idx="1">
                  <c:v>Kr/elev</c:v>
                </c:pt>
              </c:strCache>
            </c:strRef>
          </c:tx>
          <c:marker>
            <c:symbol val="none"/>
          </c:marker>
          <c:cat>
            <c:numRef>
              <c:f>'Skodje b skule'!$N$99:$N$110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skule'!$U$99:$U$110</c:f>
              <c:numCache>
                <c:formatCode>_(* #,##0.00_);_(* \(#,##0.00\);_(* "-"??_);_(@_)</c:formatCode>
                <c:ptCount val="12"/>
                <c:pt idx="0">
                  <c:v>6.419354838709677</c:v>
                </c:pt>
                <c:pt idx="1">
                  <c:v>13.116935483870968</c:v>
                </c:pt>
                <c:pt idx="2">
                  <c:v>20.43548387096774</c:v>
                </c:pt>
                <c:pt idx="3">
                  <c:v>26.838709677419356</c:v>
                </c:pt>
                <c:pt idx="4">
                  <c:v>34</c:v>
                </c:pt>
                <c:pt idx="5">
                  <c:v>32.072580645161288</c:v>
                </c:pt>
                <c:pt idx="6">
                  <c:v>39.798387096774192</c:v>
                </c:pt>
                <c:pt idx="7">
                  <c:v>43.859315589353614</c:v>
                </c:pt>
                <c:pt idx="8">
                  <c:v>53.29032258064516</c:v>
                </c:pt>
                <c:pt idx="9">
                  <c:v>60.463709677419352</c:v>
                </c:pt>
                <c:pt idx="10">
                  <c:v>65.814516129032256</c:v>
                </c:pt>
                <c:pt idx="11">
                  <c:v>73.306451612903231</c:v>
                </c:pt>
              </c:numCache>
            </c:numRef>
          </c:val>
          <c:smooth val="0"/>
        </c:ser>
        <c:dLbls>
          <c:showLegendKey val="0"/>
          <c:showVal val="0"/>
          <c:showCatName val="0"/>
          <c:showSerName val="0"/>
          <c:showPercent val="0"/>
          <c:showBubbleSize val="0"/>
        </c:dLbls>
        <c:smooth val="0"/>
        <c:axId val="388416184"/>
        <c:axId val="388416576"/>
      </c:lineChart>
      <c:catAx>
        <c:axId val="388416184"/>
        <c:scaling>
          <c:orientation val="minMax"/>
        </c:scaling>
        <c:delete val="0"/>
        <c:axPos val="b"/>
        <c:numFmt formatCode="General" sourceLinked="1"/>
        <c:majorTickMark val="out"/>
        <c:minorTickMark val="none"/>
        <c:tickLblPos val="nextTo"/>
        <c:crossAx val="388416576"/>
        <c:crosses val="autoZero"/>
        <c:auto val="1"/>
        <c:lblAlgn val="ctr"/>
        <c:lblOffset val="100"/>
        <c:noMultiLvlLbl val="0"/>
      </c:catAx>
      <c:valAx>
        <c:axId val="388416576"/>
        <c:scaling>
          <c:orientation val="minMax"/>
        </c:scaling>
        <c:delete val="0"/>
        <c:axPos val="l"/>
        <c:majorGridlines/>
        <c:numFmt formatCode="_(* #,##0.00_);_(* \(#,##0.00\);_(* &quot;-&quot;??_);_(@_)" sourceLinked="1"/>
        <c:majorTickMark val="out"/>
        <c:minorTickMark val="none"/>
        <c:tickLblPos val="nextTo"/>
        <c:crossAx val="3884161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'Skodje b skule'!$C$5</c:f>
              <c:strCache>
                <c:ptCount val="1"/>
                <c:pt idx="0">
                  <c:v>R 2015</c:v>
                </c:pt>
              </c:strCache>
            </c:strRef>
          </c:tx>
          <c:marker>
            <c:symbol val="none"/>
          </c:marker>
          <c:cat>
            <c:numRef>
              <c:f>'Skodje b skule'!$B$6:$B$17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skule'!$C$6:$C$17</c:f>
              <c:numCache>
                <c:formatCode>#,##0</c:formatCode>
                <c:ptCount val="12"/>
                <c:pt idx="0">
                  <c:v>1761</c:v>
                </c:pt>
                <c:pt idx="1">
                  <c:v>3200</c:v>
                </c:pt>
                <c:pt idx="2">
                  <c:v>4826</c:v>
                </c:pt>
                <c:pt idx="3">
                  <c:v>6258</c:v>
                </c:pt>
                <c:pt idx="4">
                  <c:v>7878</c:v>
                </c:pt>
                <c:pt idx="5">
                  <c:v>7590</c:v>
                </c:pt>
                <c:pt idx="6">
                  <c:v>9113</c:v>
                </c:pt>
                <c:pt idx="7">
                  <c:v>11030</c:v>
                </c:pt>
              </c:numCache>
            </c:numRef>
          </c:val>
          <c:smooth val="0"/>
        </c:ser>
        <c:ser>
          <c:idx val="1"/>
          <c:order val="1"/>
          <c:tx>
            <c:strRef>
              <c:f>'Skodje b skule'!$D$5</c:f>
              <c:strCache>
                <c:ptCount val="1"/>
                <c:pt idx="0">
                  <c:v>B 2015</c:v>
                </c:pt>
              </c:strCache>
            </c:strRef>
          </c:tx>
          <c:marker>
            <c:symbol val="none"/>
          </c:marker>
          <c:cat>
            <c:numRef>
              <c:f>'Skodje b skule'!$B$6:$B$17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skule'!$D$6:$D$17</c:f>
              <c:numCache>
                <c:formatCode>#,##0</c:formatCode>
                <c:ptCount val="12"/>
                <c:pt idx="0">
                  <c:v>1582.15</c:v>
                </c:pt>
                <c:pt idx="1">
                  <c:v>3125.962</c:v>
                </c:pt>
                <c:pt idx="2">
                  <c:v>4704.3580000000002</c:v>
                </c:pt>
                <c:pt idx="3">
                  <c:v>6240.7470000000003</c:v>
                </c:pt>
                <c:pt idx="4">
                  <c:v>7733.3370000000004</c:v>
                </c:pt>
                <c:pt idx="5">
                  <c:v>7593.4679999999998</c:v>
                </c:pt>
                <c:pt idx="6">
                  <c:v>9386.1129999999994</c:v>
                </c:pt>
                <c:pt idx="7">
                  <c:v>10831.734</c:v>
                </c:pt>
                <c:pt idx="8">
                  <c:v>12655.552</c:v>
                </c:pt>
                <c:pt idx="9">
                  <c:v>14199.025</c:v>
                </c:pt>
                <c:pt idx="10">
                  <c:v>15830.325999999999</c:v>
                </c:pt>
                <c:pt idx="11">
                  <c:v>17347</c:v>
                </c:pt>
              </c:numCache>
            </c:numRef>
          </c:val>
          <c:smooth val="0"/>
        </c:ser>
        <c:dLbls>
          <c:showLegendKey val="0"/>
          <c:showVal val="0"/>
          <c:showCatName val="0"/>
          <c:showSerName val="0"/>
          <c:showPercent val="0"/>
          <c:showBubbleSize val="0"/>
        </c:dLbls>
        <c:smooth val="0"/>
        <c:axId val="388418144"/>
        <c:axId val="388418536"/>
      </c:lineChart>
      <c:catAx>
        <c:axId val="388418144"/>
        <c:scaling>
          <c:orientation val="minMax"/>
        </c:scaling>
        <c:delete val="0"/>
        <c:axPos val="b"/>
        <c:numFmt formatCode="General" sourceLinked="1"/>
        <c:majorTickMark val="out"/>
        <c:minorTickMark val="none"/>
        <c:tickLblPos val="nextTo"/>
        <c:crossAx val="388418536"/>
        <c:crosses val="autoZero"/>
        <c:auto val="1"/>
        <c:lblAlgn val="ctr"/>
        <c:lblOffset val="100"/>
        <c:noMultiLvlLbl val="0"/>
      </c:catAx>
      <c:valAx>
        <c:axId val="388418536"/>
        <c:scaling>
          <c:orientation val="minMax"/>
        </c:scaling>
        <c:delete val="0"/>
        <c:axPos val="l"/>
        <c:majorGridlines/>
        <c:numFmt formatCode="#,##0" sourceLinked="1"/>
        <c:majorTickMark val="out"/>
        <c:minorTickMark val="none"/>
        <c:tickLblPos val="nextTo"/>
        <c:crossAx val="3884181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'Valle skule_sfo'!$F$90</c:f>
              <c:strCache>
                <c:ptCount val="1"/>
                <c:pt idx="0">
                  <c:v>1-16 dg</c:v>
                </c:pt>
              </c:strCache>
            </c:strRef>
          </c:tx>
          <c:marker>
            <c:symbol val="none"/>
          </c:marker>
          <c:cat>
            <c:numRef>
              <c:f>'Valle skule_sfo'!$B$91:$B$102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skule_sfo'!$F$91:$F$102</c:f>
              <c:numCache>
                <c:formatCode>0.0\ %</c:formatCode>
                <c:ptCount val="12"/>
                <c:pt idx="0">
                  <c:v>2.3E-2</c:v>
                </c:pt>
                <c:pt idx="1">
                  <c:v>3.5000000000000003E-2</c:v>
                </c:pt>
                <c:pt idx="2">
                  <c:v>2.7E-2</c:v>
                </c:pt>
                <c:pt idx="3">
                  <c:v>2.1999999999999999E-2</c:v>
                </c:pt>
                <c:pt idx="4">
                  <c:v>2.1000000000000001E-2</c:v>
                </c:pt>
                <c:pt idx="5">
                  <c:v>1.7000000000000001E-2</c:v>
                </c:pt>
                <c:pt idx="6">
                  <c:v>1.4999999999999999E-2</c:v>
                </c:pt>
                <c:pt idx="7">
                  <c:v>1.4E-2</c:v>
                </c:pt>
                <c:pt idx="8">
                  <c:v>1.2999999999999999E-2</c:v>
                </c:pt>
                <c:pt idx="9">
                  <c:v>1.2E-2</c:v>
                </c:pt>
                <c:pt idx="10">
                  <c:v>1.4999999999999999E-2</c:v>
                </c:pt>
                <c:pt idx="11">
                  <c:v>1.6E-2</c:v>
                </c:pt>
              </c:numCache>
            </c:numRef>
          </c:val>
          <c:smooth val="0"/>
        </c:ser>
        <c:ser>
          <c:idx val="1"/>
          <c:order val="1"/>
          <c:tx>
            <c:strRef>
              <c:f>'Valle skule_sfo'!$G$90</c:f>
              <c:strCache>
                <c:ptCount val="1"/>
                <c:pt idx="0">
                  <c:v>1-360 dg</c:v>
                </c:pt>
              </c:strCache>
            </c:strRef>
          </c:tx>
          <c:marker>
            <c:symbol val="none"/>
          </c:marker>
          <c:cat>
            <c:numRef>
              <c:f>'Valle skule_sfo'!$B$91:$B$102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skule_sfo'!$G$91:$G$102</c:f>
              <c:numCache>
                <c:formatCode>0.0\ %</c:formatCode>
                <c:ptCount val="12"/>
                <c:pt idx="0">
                  <c:v>2.3E-2</c:v>
                </c:pt>
                <c:pt idx="1">
                  <c:v>3.5000000000000003E-2</c:v>
                </c:pt>
                <c:pt idx="2">
                  <c:v>5.1999999999999998E-2</c:v>
                </c:pt>
                <c:pt idx="3">
                  <c:v>5.3999999999999999E-2</c:v>
                </c:pt>
                <c:pt idx="4">
                  <c:v>4.7E-2</c:v>
                </c:pt>
                <c:pt idx="5">
                  <c:v>4.8000000000000001E-2</c:v>
                </c:pt>
                <c:pt idx="6">
                  <c:v>4.1000000000000002E-2</c:v>
                </c:pt>
                <c:pt idx="7">
                  <c:v>3.6999999999999998E-2</c:v>
                </c:pt>
                <c:pt idx="8">
                  <c:v>3.3000000000000002E-2</c:v>
                </c:pt>
                <c:pt idx="9">
                  <c:v>0.03</c:v>
                </c:pt>
                <c:pt idx="10">
                  <c:v>3.2000000000000001E-2</c:v>
                </c:pt>
                <c:pt idx="11">
                  <c:v>3.2000000000000001E-2</c:v>
                </c:pt>
              </c:numCache>
            </c:numRef>
          </c:val>
          <c:smooth val="0"/>
        </c:ser>
        <c:ser>
          <c:idx val="2"/>
          <c:order val="2"/>
          <c:tx>
            <c:strRef>
              <c:f>'Valle skule_sfo'!$H$90</c:f>
              <c:strCache>
                <c:ptCount val="1"/>
                <c:pt idx="0">
                  <c:v>norm</c:v>
                </c:pt>
              </c:strCache>
            </c:strRef>
          </c:tx>
          <c:marker>
            <c:symbol val="none"/>
          </c:marker>
          <c:cat>
            <c:numRef>
              <c:f>'Valle skule_sfo'!$B$91:$B$102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skule_sfo'!$H$91:$H$102</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388787224"/>
        <c:axId val="388784088"/>
      </c:lineChart>
      <c:catAx>
        <c:axId val="388787224"/>
        <c:scaling>
          <c:orientation val="minMax"/>
        </c:scaling>
        <c:delete val="0"/>
        <c:axPos val="b"/>
        <c:numFmt formatCode="General" sourceLinked="1"/>
        <c:majorTickMark val="out"/>
        <c:minorTickMark val="none"/>
        <c:tickLblPos val="nextTo"/>
        <c:crossAx val="388784088"/>
        <c:crosses val="autoZero"/>
        <c:auto val="1"/>
        <c:lblAlgn val="ctr"/>
        <c:lblOffset val="100"/>
        <c:noMultiLvlLbl val="0"/>
      </c:catAx>
      <c:valAx>
        <c:axId val="388784088"/>
        <c:scaling>
          <c:orientation val="minMax"/>
        </c:scaling>
        <c:delete val="0"/>
        <c:axPos val="l"/>
        <c:majorGridlines/>
        <c:numFmt formatCode="0.0\ %" sourceLinked="1"/>
        <c:majorTickMark val="out"/>
        <c:minorTickMark val="none"/>
        <c:tickLblPos val="nextTo"/>
        <c:crossAx val="388787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'Valle skule_sfo'!$R$91:$R$92</c:f>
              <c:strCache>
                <c:ptCount val="2"/>
                <c:pt idx="0">
                  <c:v>R2014</c:v>
                </c:pt>
                <c:pt idx="1">
                  <c:v>kr/elev</c:v>
                </c:pt>
              </c:strCache>
            </c:strRef>
          </c:tx>
          <c:marker>
            <c:symbol val="none"/>
          </c:marker>
          <c:cat>
            <c:numRef>
              <c:f>'Valle skule_sfo'!$P$93:$P$104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skule_sfo'!$R$93:$R$104</c:f>
              <c:numCache>
                <c:formatCode>_(* #,##0.00_);_(* \(#,##0.00\);_(* "-"??_);_(@_)</c:formatCode>
                <c:ptCount val="12"/>
                <c:pt idx="0">
                  <c:v>5.19758064516129</c:v>
                </c:pt>
                <c:pt idx="1">
                  <c:v>5.971774193548387</c:v>
                </c:pt>
                <c:pt idx="2">
                  <c:v>7.524193548387097</c:v>
                </c:pt>
                <c:pt idx="3">
                  <c:v>0</c:v>
                </c:pt>
                <c:pt idx="4">
                  <c:v>0</c:v>
                </c:pt>
                <c:pt idx="5">
                  <c:v>0</c:v>
                </c:pt>
                <c:pt idx="6">
                  <c:v>0</c:v>
                </c:pt>
                <c:pt idx="7">
                  <c:v>0</c:v>
                </c:pt>
                <c:pt idx="8">
                  <c:v>0</c:v>
                </c:pt>
                <c:pt idx="9">
                  <c:v>0</c:v>
                </c:pt>
                <c:pt idx="10">
                  <c:v>0</c:v>
                </c:pt>
                <c:pt idx="11">
                  <c:v>0</c:v>
                </c:pt>
              </c:numCache>
            </c:numRef>
          </c:val>
          <c:smooth val="0"/>
        </c:ser>
        <c:ser>
          <c:idx val="1"/>
          <c:order val="1"/>
          <c:tx>
            <c:strRef>
              <c:f>'Valle skule_sfo'!$T$91:$T$92</c:f>
              <c:strCache>
                <c:ptCount val="2"/>
                <c:pt idx="0">
                  <c:v>B2014</c:v>
                </c:pt>
                <c:pt idx="1">
                  <c:v>kr/elev</c:v>
                </c:pt>
              </c:strCache>
            </c:strRef>
          </c:tx>
          <c:marker>
            <c:symbol val="none"/>
          </c:marker>
          <c:cat>
            <c:numRef>
              <c:f>'Valle skule_sfo'!$P$93:$P$104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skule_sfo'!$T$93:$T$104</c:f>
              <c:numCache>
                <c:formatCode>_(* #,##0.00_);_(* \(#,##0.00\);_(* "-"??_);_(@_)</c:formatCode>
                <c:ptCount val="12"/>
                <c:pt idx="0">
                  <c:v>2.653975806451613</c:v>
                </c:pt>
                <c:pt idx="1">
                  <c:v>5.3793346774193553</c:v>
                </c:pt>
                <c:pt idx="2">
                  <c:v>7.8129153225806451</c:v>
                </c:pt>
                <c:pt idx="3">
                  <c:v>9.8510564516129033</c:v>
                </c:pt>
                <c:pt idx="4">
                  <c:v>12.387600806451612</c:v>
                </c:pt>
                <c:pt idx="5">
                  <c:v>12.264459677419355</c:v>
                </c:pt>
                <c:pt idx="6">
                  <c:v>15.051153225806452</c:v>
                </c:pt>
                <c:pt idx="7">
                  <c:v>17.481193548387097</c:v>
                </c:pt>
                <c:pt idx="8">
                  <c:v>20.665455645161291</c:v>
                </c:pt>
                <c:pt idx="9">
                  <c:v>23.227213709677422</c:v>
                </c:pt>
                <c:pt idx="10">
                  <c:v>25.3995</c:v>
                </c:pt>
                <c:pt idx="11">
                  <c:v>28.205645161290324</c:v>
                </c:pt>
              </c:numCache>
            </c:numRef>
          </c:val>
          <c:smooth val="0"/>
        </c:ser>
        <c:ser>
          <c:idx val="2"/>
          <c:order val="2"/>
          <c:tx>
            <c:strRef>
              <c:f>'Valle skule_sfo'!$U$91:$U$92</c:f>
              <c:strCache>
                <c:ptCount val="2"/>
                <c:pt idx="0">
                  <c:v>BJ 2014</c:v>
                </c:pt>
                <c:pt idx="1">
                  <c:v>kr/elev</c:v>
                </c:pt>
              </c:strCache>
            </c:strRef>
          </c:tx>
          <c:marker>
            <c:symbol val="none"/>
          </c:marker>
          <c:cat>
            <c:numRef>
              <c:f>'Valle skule_sfo'!$P$93:$P$104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skule_sfo'!$U$93:$U$104</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'Valle skule_sfo'!$W$91:$W$92</c:f>
              <c:strCache>
                <c:ptCount val="2"/>
                <c:pt idx="0">
                  <c:v>R 2103</c:v>
                </c:pt>
                <c:pt idx="1">
                  <c:v>Kr/elev</c:v>
                </c:pt>
              </c:strCache>
            </c:strRef>
          </c:tx>
          <c:marker>
            <c:symbol val="none"/>
          </c:marker>
          <c:cat>
            <c:numRef>
              <c:f>'Valle skule_sfo'!$P$93:$P$104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skule_sfo'!$W$93:$W$104</c:f>
              <c:numCache>
                <c:formatCode>_(* #,##0.00_);_(* \(#,##0.00\);_(* "-"??_);_(@_)</c:formatCode>
                <c:ptCount val="12"/>
                <c:pt idx="0">
                  <c:v>2.254032258064516</c:v>
                </c:pt>
                <c:pt idx="1">
                  <c:v>4.806451612903226</c:v>
                </c:pt>
                <c:pt idx="2">
                  <c:v>7.2016129032258061</c:v>
                </c:pt>
                <c:pt idx="3">
                  <c:v>9.625</c:v>
                </c:pt>
                <c:pt idx="4">
                  <c:v>12.491935483870968</c:v>
                </c:pt>
                <c:pt idx="5">
                  <c:v>12.120967741935484</c:v>
                </c:pt>
                <c:pt idx="6">
                  <c:v>15.254032258064516</c:v>
                </c:pt>
                <c:pt idx="7">
                  <c:v>17.794354838709676</c:v>
                </c:pt>
                <c:pt idx="8">
                  <c:v>20.54032258064516</c:v>
                </c:pt>
                <c:pt idx="9">
                  <c:v>23.076612903225808</c:v>
                </c:pt>
                <c:pt idx="10">
                  <c:v>25.088709677419356</c:v>
                </c:pt>
                <c:pt idx="11">
                  <c:v>27.838709677419356</c:v>
                </c:pt>
              </c:numCache>
            </c:numRef>
          </c:val>
          <c:smooth val="0"/>
        </c:ser>
        <c:dLbls>
          <c:showLegendKey val="0"/>
          <c:showVal val="0"/>
          <c:showCatName val="0"/>
          <c:showSerName val="0"/>
          <c:showPercent val="0"/>
          <c:showBubbleSize val="0"/>
        </c:dLbls>
        <c:smooth val="0"/>
        <c:axId val="388785264"/>
        <c:axId val="388786832"/>
      </c:lineChart>
      <c:catAx>
        <c:axId val="388785264"/>
        <c:scaling>
          <c:orientation val="minMax"/>
        </c:scaling>
        <c:delete val="0"/>
        <c:axPos val="b"/>
        <c:numFmt formatCode="General" sourceLinked="1"/>
        <c:majorTickMark val="out"/>
        <c:minorTickMark val="none"/>
        <c:tickLblPos val="nextTo"/>
        <c:crossAx val="388786832"/>
        <c:crosses val="autoZero"/>
        <c:auto val="1"/>
        <c:lblAlgn val="ctr"/>
        <c:lblOffset val="100"/>
        <c:noMultiLvlLbl val="0"/>
      </c:catAx>
      <c:valAx>
        <c:axId val="388786832"/>
        <c:scaling>
          <c:orientation val="minMax"/>
        </c:scaling>
        <c:delete val="0"/>
        <c:axPos val="l"/>
        <c:majorGridlines/>
        <c:numFmt formatCode="_(* #,##0.00_);_(* \(#,##0.00\);_(* &quot;-&quot;??_);_(@_)" sourceLinked="1"/>
        <c:majorTickMark val="out"/>
        <c:minorTickMark val="none"/>
        <c:tickLblPos val="nextTo"/>
        <c:crossAx val="3887852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'Valle skule_sfo'!$C$5</c:f>
              <c:strCache>
                <c:ptCount val="1"/>
                <c:pt idx="0">
                  <c:v>R 2015</c:v>
                </c:pt>
              </c:strCache>
            </c:strRef>
          </c:tx>
          <c:marker>
            <c:symbol val="none"/>
          </c:marker>
          <c:cat>
            <c:numRef>
              <c:f>'Valle skule_sfo'!$B$6:$B$17</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skule_sfo'!$C$6:$C$17</c:f>
              <c:numCache>
                <c:formatCode>#,##0</c:formatCode>
                <c:ptCount val="12"/>
                <c:pt idx="0">
                  <c:v>733</c:v>
                </c:pt>
                <c:pt idx="1">
                  <c:v>1381</c:v>
                </c:pt>
                <c:pt idx="2">
                  <c:v>2032</c:v>
                </c:pt>
                <c:pt idx="3">
                  <c:v>2696</c:v>
                </c:pt>
                <c:pt idx="4">
                  <c:v>3339</c:v>
                </c:pt>
                <c:pt idx="5">
                  <c:v>3250</c:v>
                </c:pt>
                <c:pt idx="6">
                  <c:v>3922</c:v>
                </c:pt>
                <c:pt idx="7">
                  <c:v>4423</c:v>
                </c:pt>
              </c:numCache>
            </c:numRef>
          </c:val>
          <c:smooth val="0"/>
        </c:ser>
        <c:ser>
          <c:idx val="1"/>
          <c:order val="1"/>
          <c:tx>
            <c:strRef>
              <c:f>'Valle skule_sfo'!$D$5</c:f>
              <c:strCache>
                <c:ptCount val="1"/>
                <c:pt idx="0">
                  <c:v>B 2015</c:v>
                </c:pt>
              </c:strCache>
            </c:strRef>
          </c:tx>
          <c:marker>
            <c:symbol val="none"/>
          </c:marker>
          <c:cat>
            <c:numRef>
              <c:f>'Valle skule_sfo'!$B$6:$B$17</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skule_sfo'!$D$6:$D$17</c:f>
              <c:numCache>
                <c:formatCode>#,##0</c:formatCode>
                <c:ptCount val="12"/>
                <c:pt idx="0">
                  <c:v>658.18600000000004</c:v>
                </c:pt>
                <c:pt idx="1">
                  <c:v>1334.075</c:v>
                </c:pt>
                <c:pt idx="2">
                  <c:v>1937.6030000000001</c:v>
                </c:pt>
                <c:pt idx="3">
                  <c:v>2443.0619999999999</c:v>
                </c:pt>
                <c:pt idx="4">
                  <c:v>3072.125</c:v>
                </c:pt>
                <c:pt idx="5">
                  <c:v>3041.5859999999998</c:v>
                </c:pt>
                <c:pt idx="6">
                  <c:v>3732.6860000000001</c:v>
                </c:pt>
                <c:pt idx="7">
                  <c:v>4335.3360000000002</c:v>
                </c:pt>
                <c:pt idx="8">
                  <c:v>5125.0330000000004</c:v>
                </c:pt>
                <c:pt idx="9">
                  <c:v>5760.3490000000002</c:v>
                </c:pt>
                <c:pt idx="10">
                  <c:v>6299.076</c:v>
                </c:pt>
                <c:pt idx="11">
                  <c:v>6995</c:v>
                </c:pt>
              </c:numCache>
            </c:numRef>
          </c:val>
          <c:smooth val="0"/>
        </c:ser>
        <c:dLbls>
          <c:showLegendKey val="0"/>
          <c:showVal val="0"/>
          <c:showCatName val="0"/>
          <c:showSerName val="0"/>
          <c:showPercent val="0"/>
          <c:showBubbleSize val="0"/>
        </c:dLbls>
        <c:smooth val="0"/>
        <c:axId val="388787616"/>
        <c:axId val="388785656"/>
      </c:lineChart>
      <c:catAx>
        <c:axId val="388787616"/>
        <c:scaling>
          <c:orientation val="minMax"/>
        </c:scaling>
        <c:delete val="0"/>
        <c:axPos val="b"/>
        <c:numFmt formatCode="#,##0" sourceLinked="1"/>
        <c:majorTickMark val="out"/>
        <c:minorTickMark val="none"/>
        <c:tickLblPos val="nextTo"/>
        <c:crossAx val="388785656"/>
        <c:crosses val="autoZero"/>
        <c:auto val="1"/>
        <c:lblAlgn val="ctr"/>
        <c:lblOffset val="100"/>
        <c:noMultiLvlLbl val="0"/>
      </c:catAx>
      <c:valAx>
        <c:axId val="388785656"/>
        <c:scaling>
          <c:orientation val="minMax"/>
        </c:scaling>
        <c:delete val="0"/>
        <c:axPos val="l"/>
        <c:majorGridlines/>
        <c:numFmt formatCode="#,##0" sourceLinked="1"/>
        <c:majorTickMark val="out"/>
        <c:minorTickMark val="none"/>
        <c:tickLblPos val="nextTo"/>
        <c:crossAx val="3887876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'Stette skule_sfo'!$F$84</c:f>
              <c:strCache>
                <c:ptCount val="1"/>
                <c:pt idx="0">
                  <c:v>1-16 dg</c:v>
                </c:pt>
              </c:strCache>
            </c:strRef>
          </c:tx>
          <c:marker>
            <c:symbol val="none"/>
          </c:marker>
          <c:cat>
            <c:numRef>
              <c:f>'Stette skule_sfo'!$B$85:$B$96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skule_sfo'!$F$85:$F$96</c:f>
              <c:numCache>
                <c:formatCode>0.0\ %</c:formatCode>
                <c:ptCount val="12"/>
                <c:pt idx="0">
                  <c:v>0</c:v>
                </c:pt>
                <c:pt idx="1">
                  <c:v>1.2E-2</c:v>
                </c:pt>
                <c:pt idx="2">
                  <c:v>1E-3</c:v>
                </c:pt>
                <c:pt idx="3">
                  <c:v>1.2999999999999999E-2</c:v>
                </c:pt>
                <c:pt idx="4">
                  <c:v>1.7999999999999999E-2</c:v>
                </c:pt>
                <c:pt idx="5">
                  <c:v>8.9999999999999993E-3</c:v>
                </c:pt>
                <c:pt idx="6">
                  <c:v>8.0000000000000002E-3</c:v>
                </c:pt>
                <c:pt idx="7">
                  <c:v>7.0000000000000001E-3</c:v>
                </c:pt>
                <c:pt idx="8">
                  <c:v>6.0000000000000001E-3</c:v>
                </c:pt>
                <c:pt idx="9">
                  <c:v>6.0000000000000001E-3</c:v>
                </c:pt>
                <c:pt idx="10">
                  <c:v>7.0000000000000001E-3</c:v>
                </c:pt>
                <c:pt idx="11">
                  <c:v>6.0000000000000001E-3</c:v>
                </c:pt>
              </c:numCache>
            </c:numRef>
          </c:val>
          <c:smooth val="0"/>
        </c:ser>
        <c:ser>
          <c:idx val="1"/>
          <c:order val="1"/>
          <c:tx>
            <c:strRef>
              <c:f>'Stette skule_sfo'!$G$84</c:f>
              <c:strCache>
                <c:ptCount val="1"/>
                <c:pt idx="0">
                  <c:v>1-360 dg</c:v>
                </c:pt>
              </c:strCache>
            </c:strRef>
          </c:tx>
          <c:marker>
            <c:symbol val="none"/>
          </c:marker>
          <c:cat>
            <c:numRef>
              <c:f>'Stette skule_sfo'!$B$85:$B$96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skule_sfo'!$G$85:$G$96</c:f>
              <c:numCache>
                <c:formatCode>0.0\ %</c:formatCode>
                <c:ptCount val="12"/>
                <c:pt idx="0">
                  <c:v>5.3999999999999999E-2</c:v>
                </c:pt>
                <c:pt idx="1">
                  <c:v>6.7000000000000004E-2</c:v>
                </c:pt>
                <c:pt idx="2">
                  <c:v>6.7000000000000004E-2</c:v>
                </c:pt>
                <c:pt idx="3">
                  <c:v>6.2E-2</c:v>
                </c:pt>
                <c:pt idx="4">
                  <c:v>6.8000000000000005E-2</c:v>
                </c:pt>
                <c:pt idx="5">
                  <c:v>5.3999999999999999E-2</c:v>
                </c:pt>
                <c:pt idx="6">
                  <c:v>4.7E-2</c:v>
                </c:pt>
                <c:pt idx="7">
                  <c:v>4.1000000000000002E-2</c:v>
                </c:pt>
                <c:pt idx="8">
                  <c:v>3.5999999999999997E-2</c:v>
                </c:pt>
                <c:pt idx="9">
                  <c:v>3.3000000000000002E-2</c:v>
                </c:pt>
                <c:pt idx="10">
                  <c:v>3.2000000000000001E-2</c:v>
                </c:pt>
                <c:pt idx="11">
                  <c:v>2.9000000000000001E-2</c:v>
                </c:pt>
              </c:numCache>
            </c:numRef>
          </c:val>
          <c:smooth val="0"/>
        </c:ser>
        <c:ser>
          <c:idx val="2"/>
          <c:order val="2"/>
          <c:tx>
            <c:strRef>
              <c:f>'Stette skule_sfo'!$H$84</c:f>
              <c:strCache>
                <c:ptCount val="1"/>
                <c:pt idx="0">
                  <c:v>norm</c:v>
                </c:pt>
              </c:strCache>
            </c:strRef>
          </c:tx>
          <c:marker>
            <c:symbol val="none"/>
          </c:marker>
          <c:cat>
            <c:numRef>
              <c:f>'Stette skule_sfo'!$B$85:$B$96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skule_sfo'!$H$85:$H$96</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388961920"/>
        <c:axId val="388952904"/>
      </c:lineChart>
      <c:catAx>
        <c:axId val="388961920"/>
        <c:scaling>
          <c:orientation val="minMax"/>
        </c:scaling>
        <c:delete val="0"/>
        <c:axPos val="b"/>
        <c:numFmt formatCode="General" sourceLinked="1"/>
        <c:majorTickMark val="out"/>
        <c:minorTickMark val="none"/>
        <c:tickLblPos val="nextTo"/>
        <c:crossAx val="388952904"/>
        <c:crosses val="autoZero"/>
        <c:auto val="1"/>
        <c:lblAlgn val="ctr"/>
        <c:lblOffset val="100"/>
        <c:noMultiLvlLbl val="0"/>
      </c:catAx>
      <c:valAx>
        <c:axId val="388952904"/>
        <c:scaling>
          <c:orientation val="minMax"/>
        </c:scaling>
        <c:delete val="0"/>
        <c:axPos val="l"/>
        <c:majorGridlines/>
        <c:numFmt formatCode="0.0\ %" sourceLinked="1"/>
        <c:majorTickMark val="out"/>
        <c:minorTickMark val="none"/>
        <c:tickLblPos val="nextTo"/>
        <c:crossAx val="3889619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'Stette skule_sfo'!$Q$84:$Q$85</c:f>
              <c:strCache>
                <c:ptCount val="2"/>
                <c:pt idx="0">
                  <c:v>R2014</c:v>
                </c:pt>
                <c:pt idx="1">
                  <c:v>kr/elev</c:v>
                </c:pt>
              </c:strCache>
            </c:strRef>
          </c:tx>
          <c:marker>
            <c:symbol val="none"/>
          </c:marker>
          <c:cat>
            <c:numRef>
              <c:f>'Stette skule_sfo'!$O$86:$O$97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skule_sfo'!$Q$86:$Q$97</c:f>
              <c:numCache>
                <c:formatCode>_(* #,##0.00_);_(* \(#,##0.00\);_(* "-"??_);_(@_)</c:formatCode>
                <c:ptCount val="12"/>
                <c:pt idx="0">
                  <c:v>3.806451612903226</c:v>
                </c:pt>
                <c:pt idx="1">
                  <c:v>3.721774193548387</c:v>
                </c:pt>
                <c:pt idx="2">
                  <c:v>5.782258064516129</c:v>
                </c:pt>
                <c:pt idx="3">
                  <c:v>0</c:v>
                </c:pt>
                <c:pt idx="4">
                  <c:v>0</c:v>
                </c:pt>
                <c:pt idx="5">
                  <c:v>0</c:v>
                </c:pt>
                <c:pt idx="6">
                  <c:v>0</c:v>
                </c:pt>
                <c:pt idx="7">
                  <c:v>0</c:v>
                </c:pt>
                <c:pt idx="8">
                  <c:v>0</c:v>
                </c:pt>
                <c:pt idx="9">
                  <c:v>0</c:v>
                </c:pt>
                <c:pt idx="10">
                  <c:v>0</c:v>
                </c:pt>
                <c:pt idx="11">
                  <c:v>0</c:v>
                </c:pt>
              </c:numCache>
            </c:numRef>
          </c:val>
          <c:smooth val="0"/>
        </c:ser>
        <c:ser>
          <c:idx val="1"/>
          <c:order val="1"/>
          <c:tx>
            <c:strRef>
              <c:f>'Stette skule_sfo'!$S$84:$S$85</c:f>
              <c:strCache>
                <c:ptCount val="2"/>
                <c:pt idx="0">
                  <c:v>B2014</c:v>
                </c:pt>
                <c:pt idx="1">
                  <c:v>kr/elev</c:v>
                </c:pt>
              </c:strCache>
            </c:strRef>
          </c:tx>
          <c:marker>
            <c:symbol val="none"/>
          </c:marker>
          <c:cat>
            <c:numRef>
              <c:f>'Stette skule_sfo'!$O$86:$O$97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skule_sfo'!$S$86:$S$97</c:f>
              <c:numCache>
                <c:formatCode>_(* #,##0.00_);_(* \(#,##0.00\);_(* "-"??_);_(@_)</c:formatCode>
                <c:ptCount val="12"/>
                <c:pt idx="0">
                  <c:v>1.7705</c:v>
                </c:pt>
                <c:pt idx="1">
                  <c:v>3.575701612903226</c:v>
                </c:pt>
                <c:pt idx="2">
                  <c:v>5.1781814516129039</c:v>
                </c:pt>
                <c:pt idx="3">
                  <c:v>6.8616572580645165</c:v>
                </c:pt>
                <c:pt idx="4">
                  <c:v>8.3799919354838703</c:v>
                </c:pt>
                <c:pt idx="5">
                  <c:v>8.265600806451614</c:v>
                </c:pt>
                <c:pt idx="6">
                  <c:v>10.045975806451613</c:v>
                </c:pt>
                <c:pt idx="7">
                  <c:v>11.699423387096774</c:v>
                </c:pt>
                <c:pt idx="8">
                  <c:v>13.666060483870968</c:v>
                </c:pt>
                <c:pt idx="9">
                  <c:v>15.512149193548387</c:v>
                </c:pt>
                <c:pt idx="10">
                  <c:v>17.492387096774195</c:v>
                </c:pt>
                <c:pt idx="11">
                  <c:v>19.386008064516126</c:v>
                </c:pt>
              </c:numCache>
            </c:numRef>
          </c:val>
          <c:smooth val="0"/>
        </c:ser>
        <c:ser>
          <c:idx val="2"/>
          <c:order val="2"/>
          <c:tx>
            <c:strRef>
              <c:f>'Stette skule_sfo'!$T$84:$T$85</c:f>
              <c:strCache>
                <c:ptCount val="2"/>
                <c:pt idx="0">
                  <c:v>BJ 2014</c:v>
                </c:pt>
                <c:pt idx="1">
                  <c:v>kr/elev</c:v>
                </c:pt>
              </c:strCache>
            </c:strRef>
          </c:tx>
          <c:marker>
            <c:symbol val="none"/>
          </c:marker>
          <c:cat>
            <c:numRef>
              <c:f>'Stette skule_sfo'!$O$86:$O$97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skule_sfo'!$T$86:$T$97</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'Stette skule_sfo'!$V$84:$V$85</c:f>
              <c:strCache>
                <c:ptCount val="2"/>
                <c:pt idx="0">
                  <c:v>R 2103</c:v>
                </c:pt>
                <c:pt idx="1">
                  <c:v>Kr/elev</c:v>
                </c:pt>
              </c:strCache>
            </c:strRef>
          </c:tx>
          <c:marker>
            <c:symbol val="none"/>
          </c:marker>
          <c:cat>
            <c:numRef>
              <c:f>'Stette skule_sfo'!$O$86:$O$97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skule_sfo'!$V$86:$V$97</c:f>
              <c:numCache>
                <c:formatCode>_(* #,##0.00_);_(* \(#,##0.00\);_(* "-"??_);_(@_)</c:formatCode>
                <c:ptCount val="12"/>
                <c:pt idx="0">
                  <c:v>1.8588709677419355</c:v>
                </c:pt>
                <c:pt idx="1">
                  <c:v>3.5725806451612905</c:v>
                </c:pt>
                <c:pt idx="2">
                  <c:v>5.5483870967741939</c:v>
                </c:pt>
                <c:pt idx="3">
                  <c:v>7.330645161290323</c:v>
                </c:pt>
                <c:pt idx="4">
                  <c:v>9.362903225806452</c:v>
                </c:pt>
                <c:pt idx="5">
                  <c:v>9.1088709677419359</c:v>
                </c:pt>
                <c:pt idx="6">
                  <c:v>11.201612903225806</c:v>
                </c:pt>
                <c:pt idx="7">
                  <c:v>13.004032258064516</c:v>
                </c:pt>
                <c:pt idx="8">
                  <c:v>14.931451612903226</c:v>
                </c:pt>
                <c:pt idx="9">
                  <c:v>16.899193548387096</c:v>
                </c:pt>
                <c:pt idx="10">
                  <c:v>18.72983870967742</c:v>
                </c:pt>
                <c:pt idx="11">
                  <c:v>20.403225806451612</c:v>
                </c:pt>
              </c:numCache>
            </c:numRef>
          </c:val>
          <c:smooth val="0"/>
        </c:ser>
        <c:dLbls>
          <c:showLegendKey val="0"/>
          <c:showVal val="0"/>
          <c:showCatName val="0"/>
          <c:showSerName val="0"/>
          <c:showPercent val="0"/>
          <c:showBubbleSize val="0"/>
        </c:dLbls>
        <c:smooth val="0"/>
        <c:axId val="388957216"/>
        <c:axId val="388955648"/>
      </c:lineChart>
      <c:catAx>
        <c:axId val="388957216"/>
        <c:scaling>
          <c:orientation val="minMax"/>
        </c:scaling>
        <c:delete val="0"/>
        <c:axPos val="b"/>
        <c:numFmt formatCode="General" sourceLinked="1"/>
        <c:majorTickMark val="out"/>
        <c:minorTickMark val="none"/>
        <c:tickLblPos val="nextTo"/>
        <c:crossAx val="388955648"/>
        <c:crosses val="autoZero"/>
        <c:auto val="1"/>
        <c:lblAlgn val="ctr"/>
        <c:lblOffset val="100"/>
        <c:noMultiLvlLbl val="0"/>
      </c:catAx>
      <c:valAx>
        <c:axId val="388955648"/>
        <c:scaling>
          <c:orientation val="minMax"/>
        </c:scaling>
        <c:delete val="0"/>
        <c:axPos val="l"/>
        <c:majorGridlines/>
        <c:numFmt formatCode="_(* #,##0.00_);_(* \(#,##0.00\);_(* &quot;-&quot;??_);_(@_)" sourceLinked="1"/>
        <c:majorTickMark val="out"/>
        <c:minorTickMark val="none"/>
        <c:tickLblPos val="nextTo"/>
        <c:crossAx val="3889572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FREMSIDE_ØKONOMI!$Y$27</c:f>
              <c:strCache>
                <c:ptCount val="1"/>
                <c:pt idx="0">
                  <c:v>R 2015</c:v>
                </c:pt>
              </c:strCache>
            </c:strRef>
          </c:tx>
          <c:marker>
            <c:symbol val="none"/>
          </c:marker>
          <c:cat>
            <c:numRef>
              <c:f>FREMSIDE_ØKONOMI!$X$28:$X$39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FREMSIDE_ØKONOMI!$Y$28:$Y$39</c:f>
              <c:numCache>
                <c:formatCode>#,##0</c:formatCode>
                <c:ptCount val="12"/>
                <c:pt idx="0">
                  <c:v>20035</c:v>
                </c:pt>
                <c:pt idx="1">
                  <c:v>37843</c:v>
                </c:pt>
                <c:pt idx="2">
                  <c:v>57104</c:v>
                </c:pt>
                <c:pt idx="3">
                  <c:v>78080</c:v>
                </c:pt>
                <c:pt idx="4">
                  <c:v>101371</c:v>
                </c:pt>
                <c:pt idx="5">
                  <c:v>104969</c:v>
                </c:pt>
                <c:pt idx="6">
                  <c:v>125370</c:v>
                </c:pt>
                <c:pt idx="7">
                  <c:v>145447</c:v>
                </c:pt>
                <c:pt idx="8">
                  <c:v>0</c:v>
                </c:pt>
                <c:pt idx="9">
                  <c:v>0</c:v>
                </c:pt>
                <c:pt idx="10">
                  <c:v>0</c:v>
                </c:pt>
                <c:pt idx="11">
                  <c:v>0</c:v>
                </c:pt>
              </c:numCache>
            </c:numRef>
          </c:val>
          <c:smooth val="0"/>
        </c:ser>
        <c:ser>
          <c:idx val="1"/>
          <c:order val="1"/>
          <c:tx>
            <c:strRef>
              <c:f>FREMSIDE_ØKONOMI!$Z$27</c:f>
              <c:strCache>
                <c:ptCount val="1"/>
                <c:pt idx="0">
                  <c:v>B 2015</c:v>
                </c:pt>
              </c:strCache>
            </c:strRef>
          </c:tx>
          <c:marker>
            <c:symbol val="none"/>
          </c:marker>
          <c:cat>
            <c:numRef>
              <c:f>FREMSIDE_ØKONOMI!$X$28:$X$39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FREMSIDE_ØKONOMI!$Z$28:$Z$39</c:f>
              <c:numCache>
                <c:formatCode>#,##0</c:formatCode>
                <c:ptCount val="12"/>
                <c:pt idx="0">
                  <c:v>17347.607334556375</c:v>
                </c:pt>
                <c:pt idx="1">
                  <c:v>37871.575147194148</c:v>
                </c:pt>
                <c:pt idx="2">
                  <c:v>56487.171188015585</c:v>
                </c:pt>
                <c:pt idx="3">
                  <c:v>76221.686999999991</c:v>
                </c:pt>
                <c:pt idx="4">
                  <c:v>96491.699000000008</c:v>
                </c:pt>
                <c:pt idx="5">
                  <c:v>101649.689</c:v>
                </c:pt>
                <c:pt idx="6">
                  <c:v>123220.52800000001</c:v>
                </c:pt>
                <c:pt idx="7">
                  <c:v>143268.70699999999</c:v>
                </c:pt>
                <c:pt idx="8">
                  <c:v>165178.19700000001</c:v>
                </c:pt>
                <c:pt idx="9">
                  <c:v>183832.73499999999</c:v>
                </c:pt>
                <c:pt idx="10">
                  <c:v>203102.68799999999</c:v>
                </c:pt>
                <c:pt idx="11">
                  <c:v>221030.44399999999</c:v>
                </c:pt>
              </c:numCache>
            </c:numRef>
          </c:val>
          <c:smooth val="0"/>
        </c:ser>
        <c:dLbls>
          <c:showLegendKey val="0"/>
          <c:showVal val="0"/>
          <c:showCatName val="0"/>
          <c:showSerName val="0"/>
          <c:showPercent val="0"/>
          <c:showBubbleSize val="0"/>
        </c:dLbls>
        <c:smooth val="0"/>
        <c:axId val="101352120"/>
        <c:axId val="100180296"/>
      </c:lineChart>
      <c:catAx>
        <c:axId val="101352120"/>
        <c:scaling>
          <c:orientation val="minMax"/>
        </c:scaling>
        <c:delete val="0"/>
        <c:axPos val="b"/>
        <c:numFmt formatCode="General" sourceLinked="1"/>
        <c:majorTickMark val="out"/>
        <c:minorTickMark val="none"/>
        <c:tickLblPos val="nextTo"/>
        <c:crossAx val="100180296"/>
        <c:crosses val="autoZero"/>
        <c:auto val="1"/>
        <c:lblAlgn val="ctr"/>
        <c:lblOffset val="100"/>
        <c:noMultiLvlLbl val="0"/>
      </c:catAx>
      <c:valAx>
        <c:axId val="100180296"/>
        <c:scaling>
          <c:orientation val="minMax"/>
        </c:scaling>
        <c:delete val="0"/>
        <c:axPos val="l"/>
        <c:majorGridlines/>
        <c:numFmt formatCode="#,##0" sourceLinked="1"/>
        <c:majorTickMark val="out"/>
        <c:minorTickMark val="none"/>
        <c:tickLblPos val="nextTo"/>
        <c:crossAx val="101352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54396325459318"/>
          <c:y val="6.9919072615923006E-2"/>
          <c:w val="0.68528937007874013"/>
          <c:h val="0.8326195683872849"/>
        </c:manualLayout>
      </c:layout>
      <c:lineChart>
        <c:grouping val="standard"/>
        <c:varyColors val="0"/>
        <c:ser>
          <c:idx val="0"/>
          <c:order val="0"/>
          <c:tx>
            <c:strRef>
              <c:f>'Stette skule_sfo'!$C$5</c:f>
              <c:strCache>
                <c:ptCount val="1"/>
                <c:pt idx="0">
                  <c:v>R 2015</c:v>
                </c:pt>
              </c:strCache>
            </c:strRef>
          </c:tx>
          <c:marker>
            <c:symbol val="none"/>
          </c:marker>
          <c:cat>
            <c:numRef>
              <c:f>'Stette skule_sfo'!$B$6:$B$17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skule_sfo'!$C$6:$C$17</c:f>
              <c:numCache>
                <c:formatCode>#,##0</c:formatCode>
                <c:ptCount val="12"/>
                <c:pt idx="0">
                  <c:v>454</c:v>
                </c:pt>
                <c:pt idx="1">
                  <c:v>805</c:v>
                </c:pt>
                <c:pt idx="2">
                  <c:v>1255</c:v>
                </c:pt>
                <c:pt idx="3">
                  <c:v>1420</c:v>
                </c:pt>
                <c:pt idx="4">
                  <c:v>1995</c:v>
                </c:pt>
                <c:pt idx="5">
                  <c:v>2000</c:v>
                </c:pt>
                <c:pt idx="6">
                  <c:v>2505</c:v>
                </c:pt>
                <c:pt idx="7">
                  <c:v>2946</c:v>
                </c:pt>
              </c:numCache>
            </c:numRef>
          </c:val>
          <c:smooth val="0"/>
        </c:ser>
        <c:ser>
          <c:idx val="1"/>
          <c:order val="1"/>
          <c:tx>
            <c:strRef>
              <c:f>'Stette skule_sfo'!$D$5</c:f>
              <c:strCache>
                <c:ptCount val="1"/>
                <c:pt idx="0">
                  <c:v>B 2015</c:v>
                </c:pt>
              </c:strCache>
            </c:strRef>
          </c:tx>
          <c:marker>
            <c:symbol val="none"/>
          </c:marker>
          <c:cat>
            <c:numRef>
              <c:f>'Stette skule_sfo'!$B$6:$B$17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skule_sfo'!$D$6:$D$17</c:f>
              <c:numCache>
                <c:formatCode>#,##0</c:formatCode>
                <c:ptCount val="12"/>
                <c:pt idx="0">
                  <c:v>439.084</c:v>
                </c:pt>
                <c:pt idx="1">
                  <c:v>886.774</c:v>
                </c:pt>
                <c:pt idx="2">
                  <c:v>1284.1890000000001</c:v>
                </c:pt>
                <c:pt idx="3">
                  <c:v>1701.691</c:v>
                </c:pt>
                <c:pt idx="4">
                  <c:v>2078.2379999999998</c:v>
                </c:pt>
                <c:pt idx="5">
                  <c:v>2049.8690000000001</c:v>
                </c:pt>
                <c:pt idx="6">
                  <c:v>2491.402</c:v>
                </c:pt>
                <c:pt idx="7">
                  <c:v>2901.4569999999999</c:v>
                </c:pt>
                <c:pt idx="8">
                  <c:v>3389.183</c:v>
                </c:pt>
                <c:pt idx="9">
                  <c:v>3847.0129999999999</c:v>
                </c:pt>
                <c:pt idx="10">
                  <c:v>4338.1120000000001</c:v>
                </c:pt>
                <c:pt idx="11">
                  <c:v>4807.7299999999996</c:v>
                </c:pt>
              </c:numCache>
            </c:numRef>
          </c:val>
          <c:smooth val="0"/>
        </c:ser>
        <c:dLbls>
          <c:showLegendKey val="0"/>
          <c:showVal val="0"/>
          <c:showCatName val="0"/>
          <c:showSerName val="0"/>
          <c:showPercent val="0"/>
          <c:showBubbleSize val="0"/>
        </c:dLbls>
        <c:smooth val="0"/>
        <c:axId val="388963488"/>
        <c:axId val="388958392"/>
      </c:lineChart>
      <c:catAx>
        <c:axId val="388963488"/>
        <c:scaling>
          <c:orientation val="minMax"/>
        </c:scaling>
        <c:delete val="0"/>
        <c:axPos val="b"/>
        <c:numFmt formatCode="General" sourceLinked="1"/>
        <c:majorTickMark val="out"/>
        <c:minorTickMark val="none"/>
        <c:tickLblPos val="nextTo"/>
        <c:crossAx val="388958392"/>
        <c:crosses val="autoZero"/>
        <c:auto val="1"/>
        <c:lblAlgn val="ctr"/>
        <c:lblOffset val="100"/>
        <c:noMultiLvlLbl val="0"/>
      </c:catAx>
      <c:valAx>
        <c:axId val="388958392"/>
        <c:scaling>
          <c:orientation val="minMax"/>
        </c:scaling>
        <c:delete val="0"/>
        <c:axPos val="l"/>
        <c:majorGridlines/>
        <c:numFmt formatCode="#,##0" sourceLinked="1"/>
        <c:majorTickMark val="out"/>
        <c:minorTickMark val="none"/>
        <c:tickLblPos val="nextTo"/>
        <c:crossAx val="3889634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'Skodje u skole'!$R$86:$R$87</c:f>
              <c:strCache>
                <c:ptCount val="2"/>
                <c:pt idx="0">
                  <c:v>R2014</c:v>
                </c:pt>
                <c:pt idx="1">
                  <c:v>kr/elev</c:v>
                </c:pt>
              </c:strCache>
            </c:strRef>
          </c:tx>
          <c:marker>
            <c:symbol val="none"/>
          </c:marker>
          <c:cat>
            <c:numRef>
              <c:f>'Skodje u skole'!$P$88:$P$99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u skole'!$R$88:$R$99</c:f>
              <c:numCache>
                <c:formatCode>_(* #,##0.00_);_(* \(#,##0.00\);_(* "-"??_);_(@_)</c:formatCode>
                <c:ptCount val="12"/>
                <c:pt idx="0">
                  <c:v>8.1888888888888882</c:v>
                </c:pt>
                <c:pt idx="1">
                  <c:v>16.683333333333334</c:v>
                </c:pt>
                <c:pt idx="2">
                  <c:v>22.905555555555555</c:v>
                </c:pt>
                <c:pt idx="3">
                  <c:v>0</c:v>
                </c:pt>
                <c:pt idx="4">
                  <c:v>0</c:v>
                </c:pt>
                <c:pt idx="5">
                  <c:v>0</c:v>
                </c:pt>
                <c:pt idx="6">
                  <c:v>0</c:v>
                </c:pt>
                <c:pt idx="7">
                  <c:v>0</c:v>
                </c:pt>
                <c:pt idx="8">
                  <c:v>0</c:v>
                </c:pt>
                <c:pt idx="9">
                  <c:v>0</c:v>
                </c:pt>
                <c:pt idx="10">
                  <c:v>0</c:v>
                </c:pt>
                <c:pt idx="11">
                  <c:v>0</c:v>
                </c:pt>
              </c:numCache>
            </c:numRef>
          </c:val>
          <c:smooth val="0"/>
        </c:ser>
        <c:ser>
          <c:idx val="1"/>
          <c:order val="1"/>
          <c:tx>
            <c:strRef>
              <c:f>'Skodje u skole'!$T$86:$T$87</c:f>
              <c:strCache>
                <c:ptCount val="2"/>
                <c:pt idx="0">
                  <c:v>B2014</c:v>
                </c:pt>
                <c:pt idx="1">
                  <c:v>kr/elev</c:v>
                </c:pt>
              </c:strCache>
            </c:strRef>
          </c:tx>
          <c:marker>
            <c:symbol val="none"/>
          </c:marker>
          <c:cat>
            <c:numRef>
              <c:f>'Skodje u skole'!$P$88:$P$99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u skole'!$T$88:$T$99</c:f>
              <c:numCache>
                <c:formatCode>_(* #,##0.00_);_(* \(#,##0.00\);_(* "-"??_);_(@_)</c:formatCode>
                <c:ptCount val="12"/>
                <c:pt idx="0">
                  <c:v>7.8722222222222218</c:v>
                </c:pt>
                <c:pt idx="1">
                  <c:v>15.922222222222222</c:v>
                </c:pt>
                <c:pt idx="2">
                  <c:v>23.7</c:v>
                </c:pt>
                <c:pt idx="3">
                  <c:v>31.516666666666666</c:v>
                </c:pt>
                <c:pt idx="4">
                  <c:v>39.044444444444444</c:v>
                </c:pt>
                <c:pt idx="5">
                  <c:v>38.016666666666666</c:v>
                </c:pt>
                <c:pt idx="6">
                  <c:v>45.883333333333333</c:v>
                </c:pt>
                <c:pt idx="7">
                  <c:v>52.983333333333334</c:v>
                </c:pt>
                <c:pt idx="8">
                  <c:v>61.37222222222222</c:v>
                </c:pt>
                <c:pt idx="9">
                  <c:v>67.666666666666671</c:v>
                </c:pt>
                <c:pt idx="10">
                  <c:v>75.62222222222222</c:v>
                </c:pt>
                <c:pt idx="11">
                  <c:v>84.038888888888891</c:v>
                </c:pt>
              </c:numCache>
            </c:numRef>
          </c:val>
          <c:smooth val="0"/>
        </c:ser>
        <c:ser>
          <c:idx val="2"/>
          <c:order val="2"/>
          <c:tx>
            <c:strRef>
              <c:f>'Skodje u skole'!$U$86:$U$87</c:f>
              <c:strCache>
                <c:ptCount val="2"/>
                <c:pt idx="0">
                  <c:v>BJ 2014</c:v>
                </c:pt>
                <c:pt idx="1">
                  <c:v>kr/elev</c:v>
                </c:pt>
              </c:strCache>
            </c:strRef>
          </c:tx>
          <c:marker>
            <c:symbol val="none"/>
          </c:marker>
          <c:cat>
            <c:numRef>
              <c:f>'Skodje u skole'!$P$88:$P$99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u skole'!$U$88:$U$99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'Skodje u skole'!$W$86:$W$87</c:f>
              <c:strCache>
                <c:ptCount val="2"/>
                <c:pt idx="0">
                  <c:v>R 2103</c:v>
                </c:pt>
                <c:pt idx="1">
                  <c:v>Kr/elev</c:v>
                </c:pt>
              </c:strCache>
            </c:strRef>
          </c:tx>
          <c:marker>
            <c:symbol val="none"/>
          </c:marker>
          <c:cat>
            <c:numRef>
              <c:f>'Skodje u skole'!$P$88:$P$99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u skole'!$W$88:$W$99</c:f>
              <c:numCache>
                <c:formatCode>_(* #,##0.00_);_(* \(#,##0.00\);_(* "-"??_);_(@_)</c:formatCode>
                <c:ptCount val="12"/>
                <c:pt idx="0">
                  <c:v>9.0333333333333332</c:v>
                </c:pt>
                <c:pt idx="1">
                  <c:v>17.2</c:v>
                </c:pt>
                <c:pt idx="2">
                  <c:v>23.083333333333332</c:v>
                </c:pt>
                <c:pt idx="3">
                  <c:v>31.627777777777776</c:v>
                </c:pt>
                <c:pt idx="4">
                  <c:v>40.805555555555557</c:v>
                </c:pt>
                <c:pt idx="5">
                  <c:v>41.455555555555556</c:v>
                </c:pt>
                <c:pt idx="6">
                  <c:v>49.644444444444446</c:v>
                </c:pt>
                <c:pt idx="7">
                  <c:v>58.983333333333334</c:v>
                </c:pt>
                <c:pt idx="8">
                  <c:v>63.544444444444444</c:v>
                </c:pt>
                <c:pt idx="9">
                  <c:v>70.977777777777774</c:v>
                </c:pt>
                <c:pt idx="10">
                  <c:v>79.00555555555556</c:v>
                </c:pt>
                <c:pt idx="11">
                  <c:v>86.355555555555554</c:v>
                </c:pt>
              </c:numCache>
            </c:numRef>
          </c:val>
          <c:smooth val="0"/>
        </c:ser>
        <c:dLbls>
          <c:showLegendKey val="0"/>
          <c:showVal val="0"/>
          <c:showCatName val="0"/>
          <c:showSerName val="0"/>
          <c:showPercent val="0"/>
          <c:showBubbleSize val="0"/>
        </c:dLbls>
        <c:smooth val="0"/>
        <c:axId val="388958000"/>
        <c:axId val="388958784"/>
      </c:lineChart>
      <c:catAx>
        <c:axId val="388958000"/>
        <c:scaling>
          <c:orientation val="minMax"/>
        </c:scaling>
        <c:delete val="0"/>
        <c:axPos val="b"/>
        <c:numFmt formatCode="General" sourceLinked="1"/>
        <c:majorTickMark val="out"/>
        <c:minorTickMark val="none"/>
        <c:tickLblPos val="nextTo"/>
        <c:crossAx val="388958784"/>
        <c:crosses val="autoZero"/>
        <c:auto val="1"/>
        <c:lblAlgn val="ctr"/>
        <c:lblOffset val="100"/>
        <c:noMultiLvlLbl val="0"/>
      </c:catAx>
      <c:valAx>
        <c:axId val="388958784"/>
        <c:scaling>
          <c:orientation val="minMax"/>
        </c:scaling>
        <c:delete val="0"/>
        <c:axPos val="l"/>
        <c:majorGridlines/>
        <c:numFmt formatCode="_(* #,##0.00_);_(* \(#,##0.00\);_(* &quot;-&quot;??_);_(@_)" sourceLinked="1"/>
        <c:majorTickMark val="out"/>
        <c:minorTickMark val="none"/>
        <c:tickLblPos val="nextTo"/>
        <c:crossAx val="3889580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'Skodje u skole'!$F$86</c:f>
              <c:strCache>
                <c:ptCount val="1"/>
                <c:pt idx="0">
                  <c:v>1-16 dg</c:v>
                </c:pt>
              </c:strCache>
            </c:strRef>
          </c:tx>
          <c:marker>
            <c:symbol val="none"/>
          </c:marker>
          <c:cat>
            <c:numRef>
              <c:f>'Skodje u skole'!$B$87:$B$98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u skole'!$F$87:$F$98</c:f>
              <c:numCache>
                <c:formatCode>0.0\ %</c:formatCode>
                <c:ptCount val="12"/>
                <c:pt idx="0">
                  <c:v>1.4999999999999999E-2</c:v>
                </c:pt>
                <c:pt idx="1">
                  <c:v>8.0000000000000002E-3</c:v>
                </c:pt>
                <c:pt idx="2">
                  <c:v>1.4999999999999999E-2</c:v>
                </c:pt>
                <c:pt idx="3">
                  <c:v>0.01</c:v>
                </c:pt>
                <c:pt idx="4">
                  <c:v>8.9999999999999993E-3</c:v>
                </c:pt>
                <c:pt idx="5">
                  <c:v>8.9999999999999993E-3</c:v>
                </c:pt>
                <c:pt idx="6">
                  <c:v>8.0000000000000002E-3</c:v>
                </c:pt>
                <c:pt idx="7">
                  <c:v>8.9999999999999993E-3</c:v>
                </c:pt>
                <c:pt idx="8">
                  <c:v>8.9999999999999993E-3</c:v>
                </c:pt>
                <c:pt idx="9">
                  <c:v>8.9999999999999993E-3</c:v>
                </c:pt>
                <c:pt idx="10">
                  <c:v>8.9999999999999993E-3</c:v>
                </c:pt>
                <c:pt idx="11">
                  <c:v>0.01</c:v>
                </c:pt>
              </c:numCache>
            </c:numRef>
          </c:val>
          <c:smooth val="0"/>
        </c:ser>
        <c:ser>
          <c:idx val="1"/>
          <c:order val="1"/>
          <c:tx>
            <c:strRef>
              <c:f>'Skodje u skole'!$G$86</c:f>
              <c:strCache>
                <c:ptCount val="1"/>
                <c:pt idx="0">
                  <c:v>1-360 dg</c:v>
                </c:pt>
              </c:strCache>
            </c:strRef>
          </c:tx>
          <c:marker>
            <c:symbol val="none"/>
          </c:marker>
          <c:cat>
            <c:numRef>
              <c:f>'Skodje u skole'!$B$87:$B$98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u skole'!$G$87:$G$98</c:f>
              <c:numCache>
                <c:formatCode>0.0\ %</c:formatCode>
                <c:ptCount val="12"/>
                <c:pt idx="0">
                  <c:v>0.08</c:v>
                </c:pt>
                <c:pt idx="1">
                  <c:v>8.7999999999999995E-2</c:v>
                </c:pt>
                <c:pt idx="2">
                  <c:v>9.4E-2</c:v>
                </c:pt>
                <c:pt idx="3">
                  <c:v>9.5000000000000001E-2</c:v>
                </c:pt>
                <c:pt idx="4">
                  <c:v>9.0999999999999998E-2</c:v>
                </c:pt>
                <c:pt idx="5">
                  <c:v>0.09</c:v>
                </c:pt>
                <c:pt idx="6">
                  <c:v>8.8999999999999996E-2</c:v>
                </c:pt>
                <c:pt idx="7">
                  <c:v>8.5999999999999993E-2</c:v>
                </c:pt>
                <c:pt idx="8">
                  <c:v>8.4000000000000005E-2</c:v>
                </c:pt>
                <c:pt idx="9">
                  <c:v>8.4000000000000005E-2</c:v>
                </c:pt>
                <c:pt idx="10">
                  <c:v>8.3000000000000004E-2</c:v>
                </c:pt>
                <c:pt idx="11">
                  <c:v>8.2000000000000003E-2</c:v>
                </c:pt>
              </c:numCache>
            </c:numRef>
          </c:val>
          <c:smooth val="0"/>
        </c:ser>
        <c:ser>
          <c:idx val="2"/>
          <c:order val="2"/>
          <c:tx>
            <c:strRef>
              <c:f>'Skodje u skole'!$H$86</c:f>
              <c:strCache>
                <c:ptCount val="1"/>
                <c:pt idx="0">
                  <c:v>norm</c:v>
                </c:pt>
              </c:strCache>
            </c:strRef>
          </c:tx>
          <c:marker>
            <c:symbol val="none"/>
          </c:marker>
          <c:cat>
            <c:numRef>
              <c:f>'Skodje u skole'!$B$87:$B$98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u skole'!$H$87:$H$98</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388959960"/>
        <c:axId val="388959568"/>
      </c:lineChart>
      <c:catAx>
        <c:axId val="388959960"/>
        <c:scaling>
          <c:orientation val="minMax"/>
        </c:scaling>
        <c:delete val="0"/>
        <c:axPos val="b"/>
        <c:numFmt formatCode="General" sourceLinked="1"/>
        <c:majorTickMark val="out"/>
        <c:minorTickMark val="none"/>
        <c:tickLblPos val="nextTo"/>
        <c:crossAx val="388959568"/>
        <c:crosses val="autoZero"/>
        <c:auto val="1"/>
        <c:lblAlgn val="ctr"/>
        <c:lblOffset val="100"/>
        <c:noMultiLvlLbl val="0"/>
      </c:catAx>
      <c:valAx>
        <c:axId val="388959568"/>
        <c:scaling>
          <c:orientation val="minMax"/>
        </c:scaling>
        <c:delete val="0"/>
        <c:axPos val="l"/>
        <c:majorGridlines/>
        <c:numFmt formatCode="0.0\ %" sourceLinked="1"/>
        <c:majorTickMark val="out"/>
        <c:minorTickMark val="none"/>
        <c:tickLblPos val="nextTo"/>
        <c:crossAx val="3889599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'Skodje u skole'!$C$5</c:f>
              <c:strCache>
                <c:ptCount val="1"/>
                <c:pt idx="0">
                  <c:v>R 2015</c:v>
                </c:pt>
              </c:strCache>
            </c:strRef>
          </c:tx>
          <c:marker>
            <c:symbol val="none"/>
          </c:marker>
          <c:cat>
            <c:numRef>
              <c:f>'Skodje u skole'!$B$6:$B$17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u skole'!$C$6:$C$17</c:f>
              <c:numCache>
                <c:formatCode>#,##0</c:formatCode>
                <c:ptCount val="12"/>
                <c:pt idx="0">
                  <c:v>1350</c:v>
                </c:pt>
                <c:pt idx="1">
                  <c:v>2616</c:v>
                </c:pt>
                <c:pt idx="2">
                  <c:v>4062</c:v>
                </c:pt>
                <c:pt idx="3">
                  <c:v>5334</c:v>
                </c:pt>
                <c:pt idx="4">
                  <c:v>6942</c:v>
                </c:pt>
                <c:pt idx="5">
                  <c:v>6534</c:v>
                </c:pt>
                <c:pt idx="6">
                  <c:v>7881</c:v>
                </c:pt>
                <c:pt idx="7">
                  <c:v>9297</c:v>
                </c:pt>
              </c:numCache>
            </c:numRef>
          </c:val>
          <c:smooth val="0"/>
        </c:ser>
        <c:ser>
          <c:idx val="1"/>
          <c:order val="1"/>
          <c:tx>
            <c:strRef>
              <c:f>'Skodje u skole'!$D$5</c:f>
              <c:strCache>
                <c:ptCount val="1"/>
                <c:pt idx="0">
                  <c:v>B 2015</c:v>
                </c:pt>
              </c:strCache>
            </c:strRef>
          </c:tx>
          <c:marker>
            <c:symbol val="none"/>
          </c:marker>
          <c:cat>
            <c:numRef>
              <c:f>'Skodje u skole'!$B$6:$B$17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u skole'!$D$6:$D$17</c:f>
              <c:numCache>
                <c:formatCode>#,##0</c:formatCode>
                <c:ptCount val="12"/>
                <c:pt idx="0">
                  <c:v>1417</c:v>
                </c:pt>
                <c:pt idx="1">
                  <c:v>2866</c:v>
                </c:pt>
                <c:pt idx="2">
                  <c:v>4266</c:v>
                </c:pt>
                <c:pt idx="3">
                  <c:v>5673</c:v>
                </c:pt>
                <c:pt idx="4">
                  <c:v>7028</c:v>
                </c:pt>
                <c:pt idx="5">
                  <c:v>6843</c:v>
                </c:pt>
                <c:pt idx="6">
                  <c:v>8259</c:v>
                </c:pt>
                <c:pt idx="7">
                  <c:v>9537</c:v>
                </c:pt>
                <c:pt idx="8">
                  <c:v>11047</c:v>
                </c:pt>
                <c:pt idx="9">
                  <c:v>12180</c:v>
                </c:pt>
                <c:pt idx="10">
                  <c:v>13612</c:v>
                </c:pt>
                <c:pt idx="11">
                  <c:v>15127</c:v>
                </c:pt>
              </c:numCache>
            </c:numRef>
          </c:val>
          <c:smooth val="0"/>
        </c:ser>
        <c:dLbls>
          <c:showLegendKey val="0"/>
          <c:showVal val="0"/>
          <c:showCatName val="0"/>
          <c:showSerName val="0"/>
          <c:showPercent val="0"/>
          <c:showBubbleSize val="0"/>
        </c:dLbls>
        <c:smooth val="0"/>
        <c:axId val="388956040"/>
        <c:axId val="388960352"/>
      </c:lineChart>
      <c:catAx>
        <c:axId val="388956040"/>
        <c:scaling>
          <c:orientation val="minMax"/>
        </c:scaling>
        <c:delete val="0"/>
        <c:axPos val="b"/>
        <c:numFmt formatCode="General" sourceLinked="1"/>
        <c:majorTickMark val="out"/>
        <c:minorTickMark val="none"/>
        <c:tickLblPos val="nextTo"/>
        <c:crossAx val="388960352"/>
        <c:crosses val="autoZero"/>
        <c:auto val="1"/>
        <c:lblAlgn val="ctr"/>
        <c:lblOffset val="100"/>
        <c:noMultiLvlLbl val="0"/>
      </c:catAx>
      <c:valAx>
        <c:axId val="388960352"/>
        <c:scaling>
          <c:orientation val="minMax"/>
        </c:scaling>
        <c:delete val="0"/>
        <c:axPos val="l"/>
        <c:majorGridlines/>
        <c:numFmt formatCode="#,##0" sourceLinked="1"/>
        <c:majorTickMark val="out"/>
        <c:minorTickMark val="none"/>
        <c:tickLblPos val="nextTo"/>
        <c:crossAx val="3889560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Felles_gr_sk!$R$102:$R$103</c:f>
              <c:strCache>
                <c:ptCount val="2"/>
                <c:pt idx="0">
                  <c:v>R2014</c:v>
                </c:pt>
                <c:pt idx="1">
                  <c:v>kr/elev</c:v>
                </c:pt>
              </c:strCache>
            </c:strRef>
          </c:tx>
          <c:marker>
            <c:symbol val="none"/>
          </c:marker>
          <c:cat>
            <c:numRef>
              <c:f>Felles_gr_sk!$P$104:$P$115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Felles_gr_sk!$R$104:$R$115</c:f>
              <c:numCache>
                <c:formatCode>_(* #,##0.00_);_(* \(#,##0.00\);_(* "-"??_);_(@_)</c:formatCode>
                <c:ptCount val="12"/>
                <c:pt idx="0">
                  <c:v>12.905555555555555</c:v>
                </c:pt>
                <c:pt idx="1">
                  <c:v>16.011111111111113</c:v>
                </c:pt>
                <c:pt idx="2">
                  <c:v>18.333333333333332</c:v>
                </c:pt>
                <c:pt idx="3">
                  <c:v>0</c:v>
                </c:pt>
                <c:pt idx="4">
                  <c:v>0</c:v>
                </c:pt>
                <c:pt idx="5">
                  <c:v>0</c:v>
                </c:pt>
                <c:pt idx="6">
                  <c:v>0</c:v>
                </c:pt>
                <c:pt idx="7">
                  <c:v>0</c:v>
                </c:pt>
                <c:pt idx="8">
                  <c:v>0</c:v>
                </c:pt>
                <c:pt idx="9">
                  <c:v>0</c:v>
                </c:pt>
                <c:pt idx="10">
                  <c:v>0</c:v>
                </c:pt>
                <c:pt idx="11">
                  <c:v>0</c:v>
                </c:pt>
              </c:numCache>
            </c:numRef>
          </c:val>
          <c:smooth val="0"/>
        </c:ser>
        <c:ser>
          <c:idx val="1"/>
          <c:order val="1"/>
          <c:tx>
            <c:strRef>
              <c:f>Felles_gr_sk!$T$102:$T$103</c:f>
              <c:strCache>
                <c:ptCount val="2"/>
                <c:pt idx="0">
                  <c:v>B2014</c:v>
                </c:pt>
                <c:pt idx="1">
                  <c:v>kr/elev</c:v>
                </c:pt>
              </c:strCache>
            </c:strRef>
          </c:tx>
          <c:marker>
            <c:symbol val="none"/>
          </c:marker>
          <c:cat>
            <c:numRef>
              <c:f>Felles_gr_sk!$P$104:$P$115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Felles_gr_sk!$T$104:$T$115</c:f>
              <c:numCache>
                <c:formatCode>_(* #,##0.00_);_(* \(#,##0.00\);_(* "-"??_);_(@_)</c:formatCode>
                <c:ptCount val="12"/>
                <c:pt idx="0">
                  <c:v>1.1508777777777777</c:v>
                </c:pt>
                <c:pt idx="1">
                  <c:v>1.6889833333333333</c:v>
                </c:pt>
                <c:pt idx="2">
                  <c:v>2.2528777777777775</c:v>
                </c:pt>
                <c:pt idx="3">
                  <c:v>5.1300944444444445</c:v>
                </c:pt>
                <c:pt idx="4">
                  <c:v>6.1233166666666659</c:v>
                </c:pt>
                <c:pt idx="5">
                  <c:v>6.1020277777777778</c:v>
                </c:pt>
                <c:pt idx="6">
                  <c:v>7.4040944444444445</c:v>
                </c:pt>
                <c:pt idx="7">
                  <c:v>7.7065333333333328</c:v>
                </c:pt>
                <c:pt idx="8">
                  <c:v>8.9663388888888882</c:v>
                </c:pt>
                <c:pt idx="9">
                  <c:v>9.5812555555555559</c:v>
                </c:pt>
                <c:pt idx="10">
                  <c:v>11.190816666666667</c:v>
                </c:pt>
                <c:pt idx="11">
                  <c:v>12.166666666666666</c:v>
                </c:pt>
              </c:numCache>
            </c:numRef>
          </c:val>
          <c:smooth val="0"/>
        </c:ser>
        <c:ser>
          <c:idx val="2"/>
          <c:order val="2"/>
          <c:tx>
            <c:strRef>
              <c:f>Felles_gr_sk!$U$102:$U$103</c:f>
              <c:strCache>
                <c:ptCount val="2"/>
                <c:pt idx="0">
                  <c:v>BJ 2014</c:v>
                </c:pt>
                <c:pt idx="1">
                  <c:v>kr/elev</c:v>
                </c:pt>
              </c:strCache>
            </c:strRef>
          </c:tx>
          <c:marker>
            <c:symbol val="none"/>
          </c:marker>
          <c:cat>
            <c:numRef>
              <c:f>Felles_gr_sk!$P$104:$P$115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Felles_gr_sk!$U$104:$U$115</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Felles_gr_sk!$W$102:$W$103</c:f>
              <c:strCache>
                <c:ptCount val="2"/>
                <c:pt idx="0">
                  <c:v>R 2103</c:v>
                </c:pt>
                <c:pt idx="1">
                  <c:v>Kr/elev</c:v>
                </c:pt>
              </c:strCache>
            </c:strRef>
          </c:tx>
          <c:marker>
            <c:symbol val="none"/>
          </c:marker>
          <c:cat>
            <c:numRef>
              <c:f>Felles_gr_sk!$P$104:$P$115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Felles_gr_sk!$W$104:$W$115</c:f>
              <c:numCache>
                <c:formatCode>_(* #,##0.00_);_(* \(#,##0.00\);_(* "-"??_);_(@_)</c:formatCode>
                <c:ptCount val="12"/>
                <c:pt idx="0">
                  <c:v>14.066666666666666</c:v>
                </c:pt>
                <c:pt idx="1">
                  <c:v>17.488888888888887</c:v>
                </c:pt>
                <c:pt idx="2">
                  <c:v>21.166666666666668</c:v>
                </c:pt>
                <c:pt idx="3">
                  <c:v>33.43888888888889</c:v>
                </c:pt>
                <c:pt idx="4">
                  <c:v>35.950000000000003</c:v>
                </c:pt>
                <c:pt idx="5">
                  <c:v>64.833333333333329</c:v>
                </c:pt>
                <c:pt idx="6">
                  <c:v>68.055555555555557</c:v>
                </c:pt>
                <c:pt idx="7">
                  <c:v>68.677777777777777</c:v>
                </c:pt>
                <c:pt idx="8">
                  <c:v>69.916666666666671</c:v>
                </c:pt>
                <c:pt idx="9">
                  <c:v>85.105555555555554</c:v>
                </c:pt>
                <c:pt idx="10">
                  <c:v>87.466666666666669</c:v>
                </c:pt>
                <c:pt idx="11">
                  <c:v>101.26111111111111</c:v>
                </c:pt>
              </c:numCache>
            </c:numRef>
          </c:val>
          <c:smooth val="0"/>
        </c:ser>
        <c:dLbls>
          <c:showLegendKey val="0"/>
          <c:showVal val="0"/>
          <c:showCatName val="0"/>
          <c:showSerName val="0"/>
          <c:showPercent val="0"/>
          <c:showBubbleSize val="0"/>
        </c:dLbls>
        <c:smooth val="0"/>
        <c:axId val="388963880"/>
        <c:axId val="388961136"/>
      </c:lineChart>
      <c:catAx>
        <c:axId val="388963880"/>
        <c:scaling>
          <c:orientation val="minMax"/>
        </c:scaling>
        <c:delete val="0"/>
        <c:axPos val="b"/>
        <c:numFmt formatCode="General" sourceLinked="1"/>
        <c:majorTickMark val="out"/>
        <c:minorTickMark val="none"/>
        <c:tickLblPos val="nextTo"/>
        <c:crossAx val="388961136"/>
        <c:crosses val="autoZero"/>
        <c:auto val="1"/>
        <c:lblAlgn val="ctr"/>
        <c:lblOffset val="100"/>
        <c:noMultiLvlLbl val="0"/>
      </c:catAx>
      <c:valAx>
        <c:axId val="388961136"/>
        <c:scaling>
          <c:orientation val="minMax"/>
        </c:scaling>
        <c:delete val="0"/>
        <c:axPos val="l"/>
        <c:majorGridlines/>
        <c:numFmt formatCode="_(* #,##0.00_);_(* \(#,##0.00\);_(* &quot;-&quot;??_);_(@_)" sourceLinked="1"/>
        <c:majorTickMark val="out"/>
        <c:minorTickMark val="none"/>
        <c:tickLblPos val="nextTo"/>
        <c:crossAx val="3889638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Felles_gr_sk!$C$5</c:f>
              <c:strCache>
                <c:ptCount val="1"/>
                <c:pt idx="0">
                  <c:v>R 2015</c:v>
                </c:pt>
              </c:strCache>
            </c:strRef>
          </c:tx>
          <c:marker>
            <c:symbol val="none"/>
          </c:marker>
          <c:cat>
            <c:numRef>
              <c:f>Felles_gr_sk!$B$6:$B$17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Felles_gr_sk!$C$6:$C$17</c:f>
              <c:numCache>
                <c:formatCode>General</c:formatCode>
                <c:ptCount val="12"/>
                <c:pt idx="0">
                  <c:v>138</c:v>
                </c:pt>
                <c:pt idx="1">
                  <c:v>321</c:v>
                </c:pt>
                <c:pt idx="2">
                  <c:v>552</c:v>
                </c:pt>
                <c:pt idx="3">
                  <c:v>1075</c:v>
                </c:pt>
                <c:pt idx="4">
                  <c:v>1336</c:v>
                </c:pt>
                <c:pt idx="5">
                  <c:v>1600</c:v>
                </c:pt>
                <c:pt idx="6">
                  <c:v>2321</c:v>
                </c:pt>
                <c:pt idx="7">
                  <c:v>2223</c:v>
                </c:pt>
              </c:numCache>
            </c:numRef>
          </c:val>
          <c:smooth val="0"/>
        </c:ser>
        <c:ser>
          <c:idx val="1"/>
          <c:order val="1"/>
          <c:tx>
            <c:strRef>
              <c:f>Felles_gr_sk!$D$5</c:f>
              <c:strCache>
                <c:ptCount val="1"/>
                <c:pt idx="0">
                  <c:v>B 2015</c:v>
                </c:pt>
              </c:strCache>
            </c:strRef>
          </c:tx>
          <c:marker>
            <c:symbol val="none"/>
          </c:marker>
          <c:cat>
            <c:numRef>
              <c:f>Felles_gr_sk!$B$6:$B$17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Felles_gr_sk!$D$6:$D$17</c:f>
              <c:numCache>
                <c:formatCode>_ * #\ ##0_ ;_ * \-#\ ##0_ ;_ * "-"??_ ;_ @_ </c:formatCode>
                <c:ptCount val="12"/>
                <c:pt idx="0">
                  <c:v>207.15799999999999</c:v>
                </c:pt>
                <c:pt idx="1">
                  <c:v>304.017</c:v>
                </c:pt>
                <c:pt idx="2">
                  <c:v>405.51799999999997</c:v>
                </c:pt>
                <c:pt idx="3">
                  <c:v>923.41700000000003</c:v>
                </c:pt>
                <c:pt idx="4">
                  <c:v>1102.1969999999999</c:v>
                </c:pt>
                <c:pt idx="5">
                  <c:v>1098.365</c:v>
                </c:pt>
                <c:pt idx="6">
                  <c:v>1332.7370000000001</c:v>
                </c:pt>
                <c:pt idx="7">
                  <c:v>1387.1759999999999</c:v>
                </c:pt>
                <c:pt idx="8">
                  <c:v>1613.941</c:v>
                </c:pt>
                <c:pt idx="9">
                  <c:v>1724.626</c:v>
                </c:pt>
                <c:pt idx="10">
                  <c:v>2014.347</c:v>
                </c:pt>
                <c:pt idx="11">
                  <c:v>2190</c:v>
                </c:pt>
              </c:numCache>
            </c:numRef>
          </c:val>
          <c:smooth val="0"/>
        </c:ser>
        <c:dLbls>
          <c:showLegendKey val="0"/>
          <c:showVal val="0"/>
          <c:showCatName val="0"/>
          <c:showSerName val="0"/>
          <c:showPercent val="0"/>
          <c:showBubbleSize val="0"/>
        </c:dLbls>
        <c:smooth val="0"/>
        <c:axId val="388952120"/>
        <c:axId val="388962312"/>
      </c:lineChart>
      <c:catAx>
        <c:axId val="388952120"/>
        <c:scaling>
          <c:orientation val="minMax"/>
        </c:scaling>
        <c:delete val="0"/>
        <c:axPos val="b"/>
        <c:numFmt formatCode="General" sourceLinked="1"/>
        <c:majorTickMark val="out"/>
        <c:minorTickMark val="none"/>
        <c:tickLblPos val="nextTo"/>
        <c:crossAx val="388962312"/>
        <c:crosses val="autoZero"/>
        <c:auto val="1"/>
        <c:lblAlgn val="ctr"/>
        <c:lblOffset val="100"/>
        <c:noMultiLvlLbl val="0"/>
      </c:catAx>
      <c:valAx>
        <c:axId val="388962312"/>
        <c:scaling>
          <c:orientation val="minMax"/>
        </c:scaling>
        <c:delete val="0"/>
        <c:axPos val="l"/>
        <c:majorGridlines/>
        <c:numFmt formatCode="General" sourceLinked="1"/>
        <c:majorTickMark val="out"/>
        <c:minorTickMark val="none"/>
        <c:tickLblPos val="nextTo"/>
        <c:crossAx val="388952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kultur!$P$109:$P$110</c:f>
              <c:strCache>
                <c:ptCount val="2"/>
                <c:pt idx="0">
                  <c:v>R2014</c:v>
                </c:pt>
                <c:pt idx="1">
                  <c:v>kr/innb</c:v>
                </c:pt>
              </c:strCache>
            </c:strRef>
          </c:tx>
          <c:marker>
            <c:symbol val="none"/>
          </c:marker>
          <c:cat>
            <c:numRef>
              <c:f>kultur!$N$111:$N$122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kultur!$P$111:$P$122</c:f>
              <c:numCache>
                <c:formatCode>_(* #,##0.00_);_(* \(#,##0.00\);_(* "-"??_);_(@_)</c:formatCode>
                <c:ptCount val="12"/>
                <c:pt idx="0">
                  <c:v>3.0544791429222704E-2</c:v>
                </c:pt>
                <c:pt idx="1">
                  <c:v>6.8383861408707544E-2</c:v>
                </c:pt>
                <c:pt idx="2">
                  <c:v>0.12992933667654433</c:v>
                </c:pt>
                <c:pt idx="3">
                  <c:v>0</c:v>
                </c:pt>
                <c:pt idx="4">
                  <c:v>0</c:v>
                </c:pt>
                <c:pt idx="5">
                  <c:v>0</c:v>
                </c:pt>
                <c:pt idx="6">
                  <c:v>0</c:v>
                </c:pt>
                <c:pt idx="7">
                  <c:v>0</c:v>
                </c:pt>
                <c:pt idx="8">
                  <c:v>0</c:v>
                </c:pt>
                <c:pt idx="9">
                  <c:v>0</c:v>
                </c:pt>
                <c:pt idx="10">
                  <c:v>0</c:v>
                </c:pt>
                <c:pt idx="11">
                  <c:v>0</c:v>
                </c:pt>
              </c:numCache>
            </c:numRef>
          </c:val>
          <c:smooth val="0"/>
        </c:ser>
        <c:ser>
          <c:idx val="1"/>
          <c:order val="1"/>
          <c:tx>
            <c:strRef>
              <c:f>kultur!$R$109:$R$110</c:f>
              <c:strCache>
                <c:ptCount val="2"/>
                <c:pt idx="0">
                  <c:v>B2014</c:v>
                </c:pt>
                <c:pt idx="1">
                  <c:v>kr/innb</c:v>
                </c:pt>
              </c:strCache>
            </c:strRef>
          </c:tx>
          <c:marker>
            <c:symbol val="none"/>
          </c:marker>
          <c:cat>
            <c:numRef>
              <c:f>kultur!$N$111:$N$122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kultur!$R$111:$R$122</c:f>
              <c:numCache>
                <c:formatCode>_(* #,##0.00_);_(* \(#,##0.00\);_(* "-"??_);_(@_)</c:formatCode>
                <c:ptCount val="12"/>
                <c:pt idx="0">
                  <c:v>6.4835980036297647E-2</c:v>
                </c:pt>
                <c:pt idx="1">
                  <c:v>0.13650794010889292</c:v>
                </c:pt>
                <c:pt idx="2">
                  <c:v>0.13509074410163341</c:v>
                </c:pt>
                <c:pt idx="3">
                  <c:v>0.15970961887477314</c:v>
                </c:pt>
                <c:pt idx="4">
                  <c:v>0.20281306715063521</c:v>
                </c:pt>
                <c:pt idx="5">
                  <c:v>0.2191470054446461</c:v>
                </c:pt>
                <c:pt idx="6">
                  <c:v>0.2867513611615245</c:v>
                </c:pt>
                <c:pt idx="7">
                  <c:v>0.3411978221415608</c:v>
                </c:pt>
                <c:pt idx="8">
                  <c:v>0.37658802177858441</c:v>
                </c:pt>
                <c:pt idx="9">
                  <c:v>0.40902903811252267</c:v>
                </c:pt>
                <c:pt idx="10">
                  <c:v>0.46665154264972775</c:v>
                </c:pt>
                <c:pt idx="11">
                  <c:v>0.52155172413793105</c:v>
                </c:pt>
              </c:numCache>
            </c:numRef>
          </c:val>
          <c:smooth val="0"/>
        </c:ser>
        <c:ser>
          <c:idx val="2"/>
          <c:order val="2"/>
          <c:tx>
            <c:strRef>
              <c:f>kultur!$S$109:$S$110</c:f>
              <c:strCache>
                <c:ptCount val="2"/>
                <c:pt idx="0">
                  <c:v>BJ 2014</c:v>
                </c:pt>
                <c:pt idx="1">
                  <c:v>kr/innb</c:v>
                </c:pt>
              </c:strCache>
            </c:strRef>
          </c:tx>
          <c:marker>
            <c:symbol val="none"/>
          </c:marker>
          <c:cat>
            <c:numRef>
              <c:f>kultur!$N$111:$N$122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kultur!$S$111:$S$122</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kultur!$U$109:$U$110</c:f>
              <c:strCache>
                <c:ptCount val="2"/>
                <c:pt idx="0">
                  <c:v>R 2103</c:v>
                </c:pt>
                <c:pt idx="1">
                  <c:v>Kr/innb</c:v>
                </c:pt>
              </c:strCache>
            </c:strRef>
          </c:tx>
          <c:marker>
            <c:symbol val="none"/>
          </c:marker>
          <c:cat>
            <c:numRef>
              <c:f>kultur!$N$111:$N$122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kultur!$U$111:$U$122</c:f>
              <c:numCache>
                <c:formatCode>_(* #,##0.00_);_(* \(#,##0.00\);_(* "-"??_);_(@_)</c:formatCode>
                <c:ptCount val="12"/>
                <c:pt idx="0">
                  <c:v>3.2695002335357312E-2</c:v>
                </c:pt>
                <c:pt idx="1">
                  <c:v>7.4030826716487627E-2</c:v>
                </c:pt>
                <c:pt idx="2">
                  <c:v>0.14012143858010276</c:v>
                </c:pt>
                <c:pt idx="3">
                  <c:v>0.1520317608594115</c:v>
                </c:pt>
                <c:pt idx="4">
                  <c:v>0.24894908921064923</c:v>
                </c:pt>
                <c:pt idx="5">
                  <c:v>0.25969173283512376</c:v>
                </c:pt>
                <c:pt idx="6">
                  <c:v>0.28911723493694536</c:v>
                </c:pt>
                <c:pt idx="7">
                  <c:v>0.34259691732835124</c:v>
                </c:pt>
                <c:pt idx="8">
                  <c:v>0.39560952825782347</c:v>
                </c:pt>
                <c:pt idx="9">
                  <c:v>0.4205978514712751</c:v>
                </c:pt>
                <c:pt idx="10">
                  <c:v>0.51261092947220921</c:v>
                </c:pt>
                <c:pt idx="11">
                  <c:v>0.61303129378794952</c:v>
                </c:pt>
              </c:numCache>
            </c:numRef>
          </c:val>
          <c:smooth val="0"/>
        </c:ser>
        <c:dLbls>
          <c:showLegendKey val="0"/>
          <c:showVal val="0"/>
          <c:showCatName val="0"/>
          <c:showSerName val="0"/>
          <c:showPercent val="0"/>
          <c:showBubbleSize val="0"/>
        </c:dLbls>
        <c:smooth val="0"/>
        <c:axId val="388961528"/>
        <c:axId val="388953688"/>
      </c:lineChart>
      <c:catAx>
        <c:axId val="388961528"/>
        <c:scaling>
          <c:orientation val="minMax"/>
        </c:scaling>
        <c:delete val="0"/>
        <c:axPos val="b"/>
        <c:numFmt formatCode="General" sourceLinked="1"/>
        <c:majorTickMark val="out"/>
        <c:minorTickMark val="none"/>
        <c:tickLblPos val="nextTo"/>
        <c:crossAx val="388953688"/>
        <c:crosses val="autoZero"/>
        <c:auto val="1"/>
        <c:lblAlgn val="ctr"/>
        <c:lblOffset val="100"/>
        <c:noMultiLvlLbl val="0"/>
      </c:catAx>
      <c:valAx>
        <c:axId val="388953688"/>
        <c:scaling>
          <c:orientation val="minMax"/>
        </c:scaling>
        <c:delete val="0"/>
        <c:axPos val="l"/>
        <c:majorGridlines/>
        <c:numFmt formatCode="_(* #,##0.00_);_(* \(#,##0.00\);_(* &quot;-&quot;??_);_(@_)" sourceLinked="1"/>
        <c:majorTickMark val="out"/>
        <c:minorTickMark val="none"/>
        <c:tickLblPos val="nextTo"/>
        <c:crossAx val="3889615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ppt!$F$106</c:f>
              <c:strCache>
                <c:ptCount val="1"/>
                <c:pt idx="0">
                  <c:v>1-16 dg</c:v>
                </c:pt>
              </c:strCache>
            </c:strRef>
          </c:tx>
          <c:marker>
            <c:symbol val="none"/>
          </c:marker>
          <c:cat>
            <c:numRef>
              <c:f>ppt!$B$107:$B$118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ppt!$F$107:$F$118</c:f>
              <c:numCache>
                <c:formatCode>0.0\ %</c:formatCode>
                <c:ptCount val="12"/>
              </c:numCache>
            </c:numRef>
          </c:val>
          <c:smooth val="0"/>
        </c:ser>
        <c:ser>
          <c:idx val="1"/>
          <c:order val="1"/>
          <c:tx>
            <c:strRef>
              <c:f>ppt!$G$106</c:f>
              <c:strCache>
                <c:ptCount val="1"/>
                <c:pt idx="0">
                  <c:v>1-360 dg</c:v>
                </c:pt>
              </c:strCache>
            </c:strRef>
          </c:tx>
          <c:marker>
            <c:symbol val="none"/>
          </c:marker>
          <c:cat>
            <c:numRef>
              <c:f>ppt!$B$107:$B$118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ppt!$G$107:$G$118</c:f>
              <c:numCache>
                <c:formatCode>0.0\ %</c:formatCode>
                <c:ptCount val="12"/>
              </c:numCache>
            </c:numRef>
          </c:val>
          <c:smooth val="0"/>
        </c:ser>
        <c:ser>
          <c:idx val="2"/>
          <c:order val="2"/>
          <c:tx>
            <c:strRef>
              <c:f>ppt!$H$106</c:f>
              <c:strCache>
                <c:ptCount val="1"/>
                <c:pt idx="0">
                  <c:v>norm</c:v>
                </c:pt>
              </c:strCache>
            </c:strRef>
          </c:tx>
          <c:marker>
            <c:symbol val="none"/>
          </c:marker>
          <c:cat>
            <c:numRef>
              <c:f>ppt!$B$107:$B$118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ppt!$H$107:$H$118</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388954472"/>
        <c:axId val="388954864"/>
      </c:lineChart>
      <c:catAx>
        <c:axId val="388954472"/>
        <c:scaling>
          <c:orientation val="minMax"/>
        </c:scaling>
        <c:delete val="0"/>
        <c:axPos val="b"/>
        <c:numFmt formatCode="General" sourceLinked="1"/>
        <c:majorTickMark val="out"/>
        <c:minorTickMark val="none"/>
        <c:tickLblPos val="nextTo"/>
        <c:crossAx val="388954864"/>
        <c:crosses val="autoZero"/>
        <c:auto val="1"/>
        <c:lblAlgn val="ctr"/>
        <c:lblOffset val="100"/>
        <c:noMultiLvlLbl val="0"/>
      </c:catAx>
      <c:valAx>
        <c:axId val="388954864"/>
        <c:scaling>
          <c:orientation val="minMax"/>
        </c:scaling>
        <c:delete val="0"/>
        <c:axPos val="l"/>
        <c:majorGridlines/>
        <c:numFmt formatCode="0.0\ %" sourceLinked="1"/>
        <c:majorTickMark val="out"/>
        <c:minorTickMark val="none"/>
        <c:tickLblPos val="nextTo"/>
        <c:crossAx val="3889544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ppt!$C$5</c:f>
              <c:strCache>
                <c:ptCount val="1"/>
                <c:pt idx="0">
                  <c:v>R 2015</c:v>
                </c:pt>
              </c:strCache>
            </c:strRef>
          </c:tx>
          <c:marker>
            <c:symbol val="none"/>
          </c:marker>
          <c:cat>
            <c:numRef>
              <c:f>ppt!$B$6:$B$17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ppt!$C$6:$C$17</c:f>
              <c:numCache>
                <c:formatCode>General</c:formatCode>
                <c:ptCount val="12"/>
                <c:pt idx="0">
                  <c:v>194</c:v>
                </c:pt>
                <c:pt idx="1">
                  <c:v>389</c:v>
                </c:pt>
                <c:pt idx="2">
                  <c:v>583</c:v>
                </c:pt>
                <c:pt idx="3">
                  <c:v>777</c:v>
                </c:pt>
                <c:pt idx="4">
                  <c:v>971</c:v>
                </c:pt>
                <c:pt idx="5">
                  <c:v>1166</c:v>
                </c:pt>
                <c:pt idx="6">
                  <c:v>1360</c:v>
                </c:pt>
                <c:pt idx="7">
                  <c:v>1554</c:v>
                </c:pt>
              </c:numCache>
            </c:numRef>
          </c:val>
          <c:smooth val="0"/>
        </c:ser>
        <c:ser>
          <c:idx val="1"/>
          <c:order val="1"/>
          <c:tx>
            <c:strRef>
              <c:f>ppt!$D$5</c:f>
              <c:strCache>
                <c:ptCount val="1"/>
                <c:pt idx="0">
                  <c:v>B 2015</c:v>
                </c:pt>
              </c:strCache>
            </c:strRef>
          </c:tx>
          <c:marker>
            <c:symbol val="none"/>
          </c:marker>
          <c:cat>
            <c:numRef>
              <c:f>ppt!$B$6:$B$17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ppt!$D$6:$D$17</c:f>
              <c:numCache>
                <c:formatCode>#,##0</c:formatCode>
                <c:ptCount val="12"/>
                <c:pt idx="0">
                  <c:v>194.25</c:v>
                </c:pt>
                <c:pt idx="1">
                  <c:v>388.5</c:v>
                </c:pt>
                <c:pt idx="2">
                  <c:v>582.75</c:v>
                </c:pt>
                <c:pt idx="3">
                  <c:v>777</c:v>
                </c:pt>
                <c:pt idx="4">
                  <c:v>971.25</c:v>
                </c:pt>
                <c:pt idx="5">
                  <c:v>1165.5</c:v>
                </c:pt>
                <c:pt idx="6">
                  <c:v>1359.75</c:v>
                </c:pt>
                <c:pt idx="7">
                  <c:v>1554</c:v>
                </c:pt>
                <c:pt idx="8">
                  <c:v>1748.25</c:v>
                </c:pt>
                <c:pt idx="9">
                  <c:v>1942.5</c:v>
                </c:pt>
                <c:pt idx="10">
                  <c:v>2136.75</c:v>
                </c:pt>
                <c:pt idx="11">
                  <c:v>2331</c:v>
                </c:pt>
              </c:numCache>
            </c:numRef>
          </c:val>
          <c:smooth val="0"/>
        </c:ser>
        <c:dLbls>
          <c:showLegendKey val="0"/>
          <c:showVal val="0"/>
          <c:showCatName val="0"/>
          <c:showSerName val="0"/>
          <c:showPercent val="0"/>
          <c:showBubbleSize val="0"/>
        </c:dLbls>
        <c:smooth val="0"/>
        <c:axId val="388956432"/>
        <c:axId val="388956824"/>
      </c:lineChart>
      <c:catAx>
        <c:axId val="388956432"/>
        <c:scaling>
          <c:orientation val="minMax"/>
        </c:scaling>
        <c:delete val="0"/>
        <c:axPos val="b"/>
        <c:numFmt formatCode="General" sourceLinked="1"/>
        <c:majorTickMark val="out"/>
        <c:minorTickMark val="none"/>
        <c:tickLblPos val="nextTo"/>
        <c:crossAx val="388956824"/>
        <c:crosses val="autoZero"/>
        <c:auto val="1"/>
        <c:lblAlgn val="ctr"/>
        <c:lblOffset val="100"/>
        <c:noMultiLvlLbl val="0"/>
      </c:catAx>
      <c:valAx>
        <c:axId val="388956824"/>
        <c:scaling>
          <c:orientation val="minMax"/>
        </c:scaling>
        <c:delete val="0"/>
        <c:axPos val="l"/>
        <c:majorGridlines/>
        <c:numFmt formatCode="General" sourceLinked="1"/>
        <c:majorTickMark val="out"/>
        <c:minorTickMark val="none"/>
        <c:tickLblPos val="nextTo"/>
        <c:crossAx val="3889564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'rel form'!$F$103</c:f>
              <c:strCache>
                <c:ptCount val="1"/>
                <c:pt idx="0">
                  <c:v>1-16 dg</c:v>
                </c:pt>
              </c:strCache>
            </c:strRef>
          </c:tx>
          <c:marker>
            <c:symbol val="none"/>
          </c:marker>
          <c:cat>
            <c:numRef>
              <c:f>'rel form'!$B$104:$B$115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'rel form'!$F$104:$F$115</c:f>
              <c:numCache>
                <c:formatCode>0.0\ %</c:formatCode>
                <c:ptCount val="12"/>
              </c:numCache>
            </c:numRef>
          </c:val>
          <c:smooth val="0"/>
        </c:ser>
        <c:ser>
          <c:idx val="1"/>
          <c:order val="1"/>
          <c:tx>
            <c:strRef>
              <c:f>'rel form'!$G$103</c:f>
              <c:strCache>
                <c:ptCount val="1"/>
                <c:pt idx="0">
                  <c:v>1-360 dg</c:v>
                </c:pt>
              </c:strCache>
            </c:strRef>
          </c:tx>
          <c:marker>
            <c:symbol val="none"/>
          </c:marker>
          <c:cat>
            <c:numRef>
              <c:f>'rel form'!$B$104:$B$115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'rel form'!$G$104:$G$115</c:f>
              <c:numCache>
                <c:formatCode>0.0\ %</c:formatCode>
                <c:ptCount val="12"/>
              </c:numCache>
            </c:numRef>
          </c:val>
          <c:smooth val="0"/>
        </c:ser>
        <c:ser>
          <c:idx val="2"/>
          <c:order val="2"/>
          <c:tx>
            <c:strRef>
              <c:f>'rel form'!$H$103</c:f>
              <c:strCache>
                <c:ptCount val="1"/>
                <c:pt idx="0">
                  <c:v>norm</c:v>
                </c:pt>
              </c:strCache>
            </c:strRef>
          </c:tx>
          <c:marker>
            <c:symbol val="none"/>
          </c:marker>
          <c:cat>
            <c:numRef>
              <c:f>'rel form'!$B$104:$B$115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'rel form'!$H$104:$H$115</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388967800"/>
        <c:axId val="388967408"/>
      </c:lineChart>
      <c:catAx>
        <c:axId val="388967800"/>
        <c:scaling>
          <c:orientation val="minMax"/>
        </c:scaling>
        <c:delete val="0"/>
        <c:axPos val="b"/>
        <c:numFmt formatCode="General" sourceLinked="1"/>
        <c:majorTickMark val="out"/>
        <c:minorTickMark val="none"/>
        <c:tickLblPos val="nextTo"/>
        <c:crossAx val="388967408"/>
        <c:crosses val="autoZero"/>
        <c:auto val="1"/>
        <c:lblAlgn val="ctr"/>
        <c:lblOffset val="100"/>
        <c:noMultiLvlLbl val="0"/>
      </c:catAx>
      <c:valAx>
        <c:axId val="388967408"/>
        <c:scaling>
          <c:orientation val="minMax"/>
        </c:scaling>
        <c:delete val="0"/>
        <c:axPos val="l"/>
        <c:majorGridlines/>
        <c:numFmt formatCode="0.0\ %" sourceLinked="1"/>
        <c:majorTickMark val="out"/>
        <c:minorTickMark val="none"/>
        <c:tickLblPos val="nextTo"/>
        <c:crossAx val="3889678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r>
              <a:rPr lang="en-US" sz="900"/>
              <a:t>akk avvik 2015</a:t>
            </a:r>
          </a:p>
          <a:p>
            <a:pPr>
              <a:defRPr/>
            </a:pPr>
            <a:endParaRPr lang="en-US" sz="900"/>
          </a:p>
          <a:p>
            <a:pPr>
              <a:defRPr/>
            </a:pPr>
            <a:endParaRPr lang="en-US" sz="900"/>
          </a:p>
        </c:rich>
      </c:tx>
      <c:overlay val="0"/>
    </c:title>
    <c:autoTitleDeleted val="0"/>
    <c:plotArea>
      <c:layout/>
      <c:barChart>
        <c:barDir val="col"/>
        <c:grouping val="clustered"/>
        <c:varyColors val="0"/>
        <c:ser>
          <c:idx val="0"/>
          <c:order val="0"/>
          <c:tx>
            <c:strRef>
              <c:f>Skatt!$E$28</c:f>
              <c:strCache>
                <c:ptCount val="1"/>
                <c:pt idx="0">
                  <c:v>R-B</c:v>
                </c:pt>
              </c:strCache>
            </c:strRef>
          </c:tx>
          <c:invertIfNegative val="0"/>
          <c:cat>
            <c:numRef>
              <c:f>Skatt!$B$29:$B$40</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Skatt!$E$29:$E$40</c:f>
              <c:numCache>
                <c:formatCode>#,##0</c:formatCode>
                <c:ptCount val="12"/>
                <c:pt idx="0">
                  <c:v>852</c:v>
                </c:pt>
                <c:pt idx="1">
                  <c:v>811</c:v>
                </c:pt>
                <c:pt idx="2">
                  <c:v>1339</c:v>
                </c:pt>
                <c:pt idx="3">
                  <c:v>1128</c:v>
                </c:pt>
                <c:pt idx="4">
                  <c:v>1170</c:v>
                </c:pt>
                <c:pt idx="5">
                  <c:v>2084</c:v>
                </c:pt>
                <c:pt idx="6">
                  <c:v>3623</c:v>
                </c:pt>
                <c:pt idx="7">
                  <c:v>4736</c:v>
                </c:pt>
                <c:pt idx="8">
                  <c:v>-80959</c:v>
                </c:pt>
                <c:pt idx="9">
                  <c:v>-82494</c:v>
                </c:pt>
                <c:pt idx="10">
                  <c:v>-99251</c:v>
                </c:pt>
                <c:pt idx="11">
                  <c:v>-102069</c:v>
                </c:pt>
              </c:numCache>
            </c:numRef>
          </c:val>
        </c:ser>
        <c:dLbls>
          <c:showLegendKey val="0"/>
          <c:showVal val="0"/>
          <c:showCatName val="0"/>
          <c:showSerName val="0"/>
          <c:showPercent val="0"/>
          <c:showBubbleSize val="0"/>
        </c:dLbls>
        <c:gapWidth val="150"/>
        <c:axId val="384553056"/>
        <c:axId val="384556976"/>
      </c:barChart>
      <c:catAx>
        <c:axId val="384553056"/>
        <c:scaling>
          <c:orientation val="minMax"/>
        </c:scaling>
        <c:delete val="0"/>
        <c:axPos val="b"/>
        <c:numFmt formatCode="#,##0" sourceLinked="1"/>
        <c:majorTickMark val="out"/>
        <c:minorTickMark val="none"/>
        <c:tickLblPos val="nextTo"/>
        <c:crossAx val="384556976"/>
        <c:crosses val="autoZero"/>
        <c:auto val="1"/>
        <c:lblAlgn val="ctr"/>
        <c:lblOffset val="100"/>
        <c:noMultiLvlLbl val="0"/>
      </c:catAx>
      <c:valAx>
        <c:axId val="384556976"/>
        <c:scaling>
          <c:orientation val="minMax"/>
        </c:scaling>
        <c:delete val="0"/>
        <c:axPos val="l"/>
        <c:majorGridlines/>
        <c:numFmt formatCode="#,##0" sourceLinked="1"/>
        <c:majorTickMark val="out"/>
        <c:minorTickMark val="none"/>
        <c:tickLblPos val="nextTo"/>
        <c:crossAx val="384553056"/>
        <c:crosses val="autoZero"/>
        <c:crossBetween val="between"/>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'rel form'!$R$103:$R$104</c:f>
              <c:strCache>
                <c:ptCount val="2"/>
                <c:pt idx="0">
                  <c:v>R2014</c:v>
                </c:pt>
                <c:pt idx="1">
                  <c:v>kr/innb</c:v>
                </c:pt>
              </c:strCache>
            </c:strRef>
          </c:tx>
          <c:marker>
            <c:symbol val="none"/>
          </c:marker>
          <c:cat>
            <c:numRef>
              <c:f>'rel form'!$P$105:$P$116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'rel form'!$R$105:$R$116</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'rel form'!$T$103:$T$104</c:f>
              <c:strCache>
                <c:ptCount val="2"/>
                <c:pt idx="0">
                  <c:v>B2014</c:v>
                </c:pt>
                <c:pt idx="1">
                  <c:v>kr/innb</c:v>
                </c:pt>
              </c:strCache>
            </c:strRef>
          </c:tx>
          <c:marker>
            <c:symbol val="none"/>
          </c:marker>
          <c:cat>
            <c:numRef>
              <c:f>'rel form'!$P$105:$P$116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'rel form'!$T$105:$T$116</c:f>
              <c:numCache>
                <c:formatCode>_(* #,##0.00_);_(* \(#,##0.00\);_(* "-"??_);_(@_)</c:formatCode>
                <c:ptCount val="12"/>
                <c:pt idx="0">
                  <c:v>0</c:v>
                </c:pt>
                <c:pt idx="1">
                  <c:v>0</c:v>
                </c:pt>
                <c:pt idx="2">
                  <c:v>0</c:v>
                </c:pt>
                <c:pt idx="3">
                  <c:v>0</c:v>
                </c:pt>
                <c:pt idx="4">
                  <c:v>0.17247980943738658</c:v>
                </c:pt>
                <c:pt idx="5">
                  <c:v>0.17247980943738658</c:v>
                </c:pt>
                <c:pt idx="6">
                  <c:v>0.20695939201451907</c:v>
                </c:pt>
                <c:pt idx="7">
                  <c:v>0.24143897459165153</c:v>
                </c:pt>
                <c:pt idx="8">
                  <c:v>0.27591855716878405</c:v>
                </c:pt>
                <c:pt idx="9">
                  <c:v>0.31039813974591651</c:v>
                </c:pt>
                <c:pt idx="10">
                  <c:v>0.34487772232304903</c:v>
                </c:pt>
                <c:pt idx="11">
                  <c:v>0.4263956442831216</c:v>
                </c:pt>
              </c:numCache>
            </c:numRef>
          </c:val>
          <c:smooth val="0"/>
        </c:ser>
        <c:ser>
          <c:idx val="2"/>
          <c:order val="2"/>
          <c:tx>
            <c:strRef>
              <c:f>'rel form'!$U$103:$U$104</c:f>
              <c:strCache>
                <c:ptCount val="2"/>
                <c:pt idx="0">
                  <c:v>BJ 2014</c:v>
                </c:pt>
                <c:pt idx="1">
                  <c:v>kr/innb</c:v>
                </c:pt>
              </c:strCache>
            </c:strRef>
          </c:tx>
          <c:marker>
            <c:symbol val="none"/>
          </c:marker>
          <c:cat>
            <c:numRef>
              <c:f>'rel form'!$P$105:$P$116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'rel form'!$U$105:$U$116</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'rel form'!$W$103:$W$104</c:f>
              <c:strCache>
                <c:ptCount val="2"/>
                <c:pt idx="0">
                  <c:v>R 2103</c:v>
                </c:pt>
                <c:pt idx="1">
                  <c:v>Kr/innb</c:v>
                </c:pt>
              </c:strCache>
            </c:strRef>
          </c:tx>
          <c:marker>
            <c:symbol val="none"/>
          </c:marker>
          <c:cat>
            <c:numRef>
              <c:f>'rel form'!$P$105:$P$116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'rel form'!$W$105:$W$116</c:f>
              <c:numCache>
                <c:formatCode>_(* #,##0.00_);_(* \(#,##0.00\);_(* "-"??_);_(@_)</c:formatCode>
                <c:ptCount val="12"/>
                <c:pt idx="0">
                  <c:v>0</c:v>
                </c:pt>
                <c:pt idx="1">
                  <c:v>0</c:v>
                </c:pt>
                <c:pt idx="2">
                  <c:v>0</c:v>
                </c:pt>
                <c:pt idx="3">
                  <c:v>0</c:v>
                </c:pt>
                <c:pt idx="4">
                  <c:v>0.10275572162540869</c:v>
                </c:pt>
                <c:pt idx="5">
                  <c:v>0.20551144325081738</c:v>
                </c:pt>
                <c:pt idx="6">
                  <c:v>0.20551144325081738</c:v>
                </c:pt>
                <c:pt idx="7">
                  <c:v>0.30803362914525922</c:v>
                </c:pt>
                <c:pt idx="8">
                  <c:v>0.30803362914525922</c:v>
                </c:pt>
                <c:pt idx="9">
                  <c:v>0.36127977580569826</c:v>
                </c:pt>
                <c:pt idx="10">
                  <c:v>0.39537599252685662</c:v>
                </c:pt>
                <c:pt idx="11">
                  <c:v>0.42970574497898179</c:v>
                </c:pt>
              </c:numCache>
            </c:numRef>
          </c:val>
          <c:smooth val="0"/>
        </c:ser>
        <c:dLbls>
          <c:showLegendKey val="0"/>
          <c:showVal val="0"/>
          <c:showCatName val="0"/>
          <c:showSerName val="0"/>
          <c:showPercent val="0"/>
          <c:showBubbleSize val="0"/>
        </c:dLbls>
        <c:smooth val="0"/>
        <c:axId val="388966232"/>
        <c:axId val="388967016"/>
      </c:lineChart>
      <c:catAx>
        <c:axId val="388966232"/>
        <c:scaling>
          <c:orientation val="minMax"/>
        </c:scaling>
        <c:delete val="0"/>
        <c:axPos val="b"/>
        <c:numFmt formatCode="General" sourceLinked="1"/>
        <c:majorTickMark val="out"/>
        <c:minorTickMark val="none"/>
        <c:tickLblPos val="nextTo"/>
        <c:crossAx val="388967016"/>
        <c:crosses val="autoZero"/>
        <c:auto val="1"/>
        <c:lblAlgn val="ctr"/>
        <c:lblOffset val="100"/>
        <c:noMultiLvlLbl val="0"/>
      </c:catAx>
      <c:valAx>
        <c:axId val="388967016"/>
        <c:scaling>
          <c:orientation val="minMax"/>
        </c:scaling>
        <c:delete val="0"/>
        <c:axPos val="l"/>
        <c:majorGridlines/>
        <c:numFmt formatCode="_(* #,##0.00_);_(* \(#,##0.00\);_(* &quot;-&quot;??_);_(@_)" sourceLinked="1"/>
        <c:majorTickMark val="out"/>
        <c:minorTickMark val="none"/>
        <c:tickLblPos val="nextTo"/>
        <c:crossAx val="3889662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'rel form'!$C$5</c:f>
              <c:strCache>
                <c:ptCount val="1"/>
                <c:pt idx="0">
                  <c:v>R 2015</c:v>
                </c:pt>
              </c:strCache>
            </c:strRef>
          </c:tx>
          <c:marker>
            <c:symbol val="none"/>
          </c:marker>
          <c:cat>
            <c:numRef>
              <c:f>'rel form'!$B$6:$B$17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'rel form'!$C$6:$C$17</c:f>
              <c:numCache>
                <c:formatCode>General</c:formatCode>
                <c:ptCount val="12"/>
                <c:pt idx="0">
                  <c:v>0</c:v>
                </c:pt>
                <c:pt idx="1">
                  <c:v>0</c:v>
                </c:pt>
                <c:pt idx="2">
                  <c:v>0</c:v>
                </c:pt>
                <c:pt idx="3">
                  <c:v>0</c:v>
                </c:pt>
                <c:pt idx="4">
                  <c:v>760</c:v>
                </c:pt>
                <c:pt idx="5">
                  <c:v>760</c:v>
                </c:pt>
                <c:pt idx="6">
                  <c:v>912</c:v>
                </c:pt>
                <c:pt idx="7">
                  <c:v>1064</c:v>
                </c:pt>
              </c:numCache>
            </c:numRef>
          </c:val>
          <c:smooth val="0"/>
        </c:ser>
        <c:ser>
          <c:idx val="1"/>
          <c:order val="1"/>
          <c:tx>
            <c:strRef>
              <c:f>'rel form'!$D$5</c:f>
              <c:strCache>
                <c:ptCount val="1"/>
                <c:pt idx="0">
                  <c:v>B 2015</c:v>
                </c:pt>
              </c:strCache>
            </c:strRef>
          </c:tx>
          <c:marker>
            <c:symbol val="none"/>
          </c:marker>
          <c:cat>
            <c:numRef>
              <c:f>'rel form'!$B$6:$B$17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'rel form'!$D$6:$D$17</c:f>
              <c:numCache>
                <c:formatCode>#,##0</c:formatCode>
                <c:ptCount val="12"/>
                <c:pt idx="0">
                  <c:v>0</c:v>
                </c:pt>
                <c:pt idx="1">
                  <c:v>0</c:v>
                </c:pt>
                <c:pt idx="2">
                  <c:v>0</c:v>
                </c:pt>
                <c:pt idx="3">
                  <c:v>0</c:v>
                </c:pt>
                <c:pt idx="4">
                  <c:v>760.29100000000005</c:v>
                </c:pt>
                <c:pt idx="5">
                  <c:v>760.29100000000005</c:v>
                </c:pt>
                <c:pt idx="6">
                  <c:v>912.27700000000004</c:v>
                </c:pt>
                <c:pt idx="7">
                  <c:v>1064.2629999999999</c:v>
                </c:pt>
                <c:pt idx="8">
                  <c:v>1216.249</c:v>
                </c:pt>
                <c:pt idx="9">
                  <c:v>1368.2349999999999</c:v>
                </c:pt>
                <c:pt idx="10">
                  <c:v>1520.221</c:v>
                </c:pt>
                <c:pt idx="11">
                  <c:v>1879.5519999999999</c:v>
                </c:pt>
              </c:numCache>
            </c:numRef>
          </c:val>
          <c:smooth val="0"/>
        </c:ser>
        <c:dLbls>
          <c:showLegendKey val="0"/>
          <c:showVal val="0"/>
          <c:showCatName val="0"/>
          <c:showSerName val="0"/>
          <c:showPercent val="0"/>
          <c:showBubbleSize val="0"/>
        </c:dLbls>
        <c:smooth val="0"/>
        <c:axId val="388964664"/>
        <c:axId val="388965840"/>
      </c:lineChart>
      <c:catAx>
        <c:axId val="388964664"/>
        <c:scaling>
          <c:orientation val="minMax"/>
        </c:scaling>
        <c:delete val="0"/>
        <c:axPos val="b"/>
        <c:numFmt formatCode="General" sourceLinked="1"/>
        <c:majorTickMark val="out"/>
        <c:minorTickMark val="none"/>
        <c:tickLblPos val="nextTo"/>
        <c:crossAx val="388965840"/>
        <c:crosses val="autoZero"/>
        <c:auto val="1"/>
        <c:lblAlgn val="ctr"/>
        <c:lblOffset val="100"/>
        <c:noMultiLvlLbl val="0"/>
      </c:catAx>
      <c:valAx>
        <c:axId val="388965840"/>
        <c:scaling>
          <c:orientation val="minMax"/>
        </c:scaling>
        <c:delete val="0"/>
        <c:axPos val="l"/>
        <c:majorGridlines/>
        <c:numFmt formatCode="General" sourceLinked="1"/>
        <c:majorTickMark val="out"/>
        <c:minorTickMark val="none"/>
        <c:tickLblPos val="nextTo"/>
        <c:crossAx val="3889646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landbr!$F$96</c:f>
              <c:strCache>
                <c:ptCount val="1"/>
                <c:pt idx="0">
                  <c:v>1-16 dg</c:v>
                </c:pt>
              </c:strCache>
            </c:strRef>
          </c:tx>
          <c:marker>
            <c:symbol val="none"/>
          </c:marker>
          <c:cat>
            <c:numRef>
              <c:f>landbr!$B$97:$B$108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landbr!$F$97:$F$108</c:f>
              <c:numCache>
                <c:formatCode>0.0\ %</c:formatCode>
                <c:ptCount val="12"/>
              </c:numCache>
            </c:numRef>
          </c:val>
          <c:smooth val="0"/>
        </c:ser>
        <c:ser>
          <c:idx val="1"/>
          <c:order val="1"/>
          <c:tx>
            <c:strRef>
              <c:f>landbr!$G$96</c:f>
              <c:strCache>
                <c:ptCount val="1"/>
                <c:pt idx="0">
                  <c:v>1-360 dg</c:v>
                </c:pt>
              </c:strCache>
            </c:strRef>
          </c:tx>
          <c:marker>
            <c:symbol val="none"/>
          </c:marker>
          <c:cat>
            <c:numRef>
              <c:f>landbr!$B$97:$B$108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landbr!$G$97:$G$108</c:f>
              <c:numCache>
                <c:formatCode>0.0\ %</c:formatCode>
                <c:ptCount val="12"/>
              </c:numCache>
            </c:numRef>
          </c:val>
          <c:smooth val="0"/>
        </c:ser>
        <c:ser>
          <c:idx val="2"/>
          <c:order val="2"/>
          <c:tx>
            <c:strRef>
              <c:f>landbr!$H$96</c:f>
              <c:strCache>
                <c:ptCount val="1"/>
                <c:pt idx="0">
                  <c:v>norm</c:v>
                </c:pt>
              </c:strCache>
            </c:strRef>
          </c:tx>
          <c:marker>
            <c:symbol val="none"/>
          </c:marker>
          <c:cat>
            <c:numRef>
              <c:f>landbr!$B$97:$B$108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landbr!$H$97:$H$108</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389856376"/>
        <c:axId val="389862648"/>
      </c:lineChart>
      <c:catAx>
        <c:axId val="389856376"/>
        <c:scaling>
          <c:orientation val="minMax"/>
        </c:scaling>
        <c:delete val="0"/>
        <c:axPos val="b"/>
        <c:numFmt formatCode="General" sourceLinked="1"/>
        <c:majorTickMark val="out"/>
        <c:minorTickMark val="none"/>
        <c:tickLblPos val="nextTo"/>
        <c:crossAx val="389862648"/>
        <c:crosses val="autoZero"/>
        <c:auto val="1"/>
        <c:lblAlgn val="ctr"/>
        <c:lblOffset val="100"/>
        <c:noMultiLvlLbl val="0"/>
      </c:catAx>
      <c:valAx>
        <c:axId val="389862648"/>
        <c:scaling>
          <c:orientation val="minMax"/>
        </c:scaling>
        <c:delete val="0"/>
        <c:axPos val="l"/>
        <c:majorGridlines/>
        <c:numFmt formatCode="0.0\ %" sourceLinked="1"/>
        <c:majorTickMark val="out"/>
        <c:minorTickMark val="none"/>
        <c:tickLblPos val="nextTo"/>
        <c:crossAx val="3898563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landbr!$R$96:$R$97</c:f>
              <c:strCache>
                <c:ptCount val="2"/>
                <c:pt idx="0">
                  <c:v>R2014</c:v>
                </c:pt>
                <c:pt idx="1">
                  <c:v>kr/innb</c:v>
                </c:pt>
              </c:strCache>
            </c:strRef>
          </c:tx>
          <c:marker>
            <c:symbol val="none"/>
          </c:marker>
          <c:cat>
            <c:numRef>
              <c:f>landbr!$P$98:$P$109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landbr!$R$98:$R$109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landbr!$T$96:$T$97</c:f>
              <c:strCache>
                <c:ptCount val="2"/>
                <c:pt idx="0">
                  <c:v>B2014</c:v>
                </c:pt>
                <c:pt idx="1">
                  <c:v>kr/innb</c:v>
                </c:pt>
              </c:strCache>
            </c:strRef>
          </c:tx>
          <c:marker>
            <c:symbol val="none"/>
          </c:marker>
          <c:cat>
            <c:numRef>
              <c:f>landbr!$P$98:$P$109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landbr!$T$98:$T$109</c:f>
              <c:numCache>
                <c:formatCode>_(* #,##0.00_);_(* \(#,##0.00\);_(* "-"??_);_(@_)</c:formatCode>
                <c:ptCount val="12"/>
                <c:pt idx="0">
                  <c:v>0</c:v>
                </c:pt>
                <c:pt idx="1">
                  <c:v>0</c:v>
                </c:pt>
                <c:pt idx="2">
                  <c:v>0</c:v>
                </c:pt>
                <c:pt idx="3">
                  <c:v>0</c:v>
                </c:pt>
                <c:pt idx="4">
                  <c:v>0</c:v>
                </c:pt>
                <c:pt idx="5">
                  <c:v>0</c:v>
                </c:pt>
                <c:pt idx="6">
                  <c:v>6.0024954627949177E-2</c:v>
                </c:pt>
                <c:pt idx="7">
                  <c:v>6.0024954627949177E-2</c:v>
                </c:pt>
                <c:pt idx="8">
                  <c:v>6.0024954627949177E-2</c:v>
                </c:pt>
                <c:pt idx="9">
                  <c:v>6.0024954627949177E-2</c:v>
                </c:pt>
                <c:pt idx="10">
                  <c:v>6.0024954627949177E-2</c:v>
                </c:pt>
                <c:pt idx="11">
                  <c:v>0.125</c:v>
                </c:pt>
              </c:numCache>
            </c:numRef>
          </c:val>
          <c:smooth val="0"/>
        </c:ser>
        <c:ser>
          <c:idx val="2"/>
          <c:order val="2"/>
          <c:tx>
            <c:strRef>
              <c:f>landbr!$U$96:$U$97</c:f>
              <c:strCache>
                <c:ptCount val="2"/>
                <c:pt idx="0">
                  <c:v>BJ 2014</c:v>
                </c:pt>
                <c:pt idx="1">
                  <c:v>kr/innb</c:v>
                </c:pt>
              </c:strCache>
            </c:strRef>
          </c:tx>
          <c:marker>
            <c:symbol val="none"/>
          </c:marker>
          <c:cat>
            <c:numRef>
              <c:f>landbr!$P$98:$P$109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landbr!$U$98:$U$109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landbr!$W$96:$W$97</c:f>
              <c:strCache>
                <c:ptCount val="2"/>
                <c:pt idx="0">
                  <c:v>R 2103</c:v>
                </c:pt>
                <c:pt idx="1">
                  <c:v>Kr/innb</c:v>
                </c:pt>
              </c:strCache>
            </c:strRef>
          </c:tx>
          <c:marker>
            <c:symbol val="none"/>
          </c:marker>
          <c:cat>
            <c:numRef>
              <c:f>landbr!$P$98:$P$109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landbr!$W$98:$W$109</c:f>
              <c:numCache>
                <c:formatCode>_(* #,##0.00_);_(* \(#,##0.00\);_(* "-"??_);_(@_)</c:formatCode>
                <c:ptCount val="12"/>
                <c:pt idx="0">
                  <c:v>0</c:v>
                </c:pt>
                <c:pt idx="1">
                  <c:v>0</c:v>
                </c:pt>
                <c:pt idx="2">
                  <c:v>0</c:v>
                </c:pt>
                <c:pt idx="3">
                  <c:v>0</c:v>
                </c:pt>
                <c:pt idx="4">
                  <c:v>0</c:v>
                </c:pt>
                <c:pt idx="5">
                  <c:v>5.955161139654367E-2</c:v>
                </c:pt>
                <c:pt idx="6">
                  <c:v>5.955161139654367E-2</c:v>
                </c:pt>
                <c:pt idx="7">
                  <c:v>5.955161139654367E-2</c:v>
                </c:pt>
                <c:pt idx="8">
                  <c:v>5.955161139654367E-2</c:v>
                </c:pt>
                <c:pt idx="9">
                  <c:v>5.955161139654367E-2</c:v>
                </c:pt>
                <c:pt idx="10">
                  <c:v>5.955161139654367E-2</c:v>
                </c:pt>
                <c:pt idx="11">
                  <c:v>0.12470808033629145</c:v>
                </c:pt>
              </c:numCache>
            </c:numRef>
          </c:val>
          <c:smooth val="0"/>
        </c:ser>
        <c:dLbls>
          <c:showLegendKey val="0"/>
          <c:showVal val="0"/>
          <c:showCatName val="0"/>
          <c:showSerName val="0"/>
          <c:showPercent val="0"/>
          <c:showBubbleSize val="0"/>
        </c:dLbls>
        <c:smooth val="0"/>
        <c:axId val="389861080"/>
        <c:axId val="389858728"/>
      </c:lineChart>
      <c:catAx>
        <c:axId val="389861080"/>
        <c:scaling>
          <c:orientation val="minMax"/>
        </c:scaling>
        <c:delete val="0"/>
        <c:axPos val="b"/>
        <c:numFmt formatCode="General" sourceLinked="1"/>
        <c:majorTickMark val="out"/>
        <c:minorTickMark val="none"/>
        <c:tickLblPos val="nextTo"/>
        <c:crossAx val="389858728"/>
        <c:crosses val="autoZero"/>
        <c:auto val="1"/>
        <c:lblAlgn val="ctr"/>
        <c:lblOffset val="100"/>
        <c:noMultiLvlLbl val="0"/>
      </c:catAx>
      <c:valAx>
        <c:axId val="389858728"/>
        <c:scaling>
          <c:orientation val="minMax"/>
        </c:scaling>
        <c:delete val="0"/>
        <c:axPos val="l"/>
        <c:majorGridlines/>
        <c:numFmt formatCode="_(* #,##0.00_);_(* \(#,##0.00\);_(* &quot;-&quot;??_);_(@_)" sourceLinked="1"/>
        <c:majorTickMark val="out"/>
        <c:minorTickMark val="none"/>
        <c:tickLblPos val="nextTo"/>
        <c:crossAx val="3898610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82852143482065E-2"/>
          <c:y val="3.75116652085156E-2"/>
          <c:w val="0.7056504811898513"/>
          <c:h val="0.8326195683872849"/>
        </c:manualLayout>
      </c:layout>
      <c:lineChart>
        <c:grouping val="standard"/>
        <c:varyColors val="0"/>
        <c:ser>
          <c:idx val="0"/>
          <c:order val="0"/>
          <c:tx>
            <c:strRef>
              <c:f>landbr!$C$5</c:f>
              <c:strCache>
                <c:ptCount val="1"/>
                <c:pt idx="0">
                  <c:v>R 2015</c:v>
                </c:pt>
              </c:strCache>
            </c:strRef>
          </c:tx>
          <c:marker>
            <c:symbol val="none"/>
          </c:marker>
          <c:cat>
            <c:numRef>
              <c:f>landbr!$B$6:$B$17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landbr!$C$6:$C$17</c:f>
              <c:numCache>
                <c:formatCode>General</c:formatCode>
                <c:ptCount val="12"/>
                <c:pt idx="0">
                  <c:v>0</c:v>
                </c:pt>
                <c:pt idx="1">
                  <c:v>0</c:v>
                </c:pt>
                <c:pt idx="2">
                  <c:v>0</c:v>
                </c:pt>
                <c:pt idx="3">
                  <c:v>0</c:v>
                </c:pt>
                <c:pt idx="4">
                  <c:v>0</c:v>
                </c:pt>
                <c:pt idx="5">
                  <c:v>0</c:v>
                </c:pt>
                <c:pt idx="6">
                  <c:v>265</c:v>
                </c:pt>
                <c:pt idx="7">
                  <c:v>265</c:v>
                </c:pt>
              </c:numCache>
            </c:numRef>
          </c:val>
          <c:smooth val="0"/>
        </c:ser>
        <c:ser>
          <c:idx val="1"/>
          <c:order val="1"/>
          <c:tx>
            <c:strRef>
              <c:f>landbr!$D$5</c:f>
              <c:strCache>
                <c:ptCount val="1"/>
                <c:pt idx="0">
                  <c:v>B 2015</c:v>
                </c:pt>
              </c:strCache>
            </c:strRef>
          </c:tx>
          <c:marker>
            <c:symbol val="none"/>
          </c:marker>
          <c:cat>
            <c:numRef>
              <c:f>landbr!$B$6:$B$17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landbr!$D$6:$D$17</c:f>
              <c:numCache>
                <c:formatCode>#,##0</c:formatCode>
                <c:ptCount val="12"/>
                <c:pt idx="0">
                  <c:v>0</c:v>
                </c:pt>
                <c:pt idx="1">
                  <c:v>0</c:v>
                </c:pt>
                <c:pt idx="2">
                  <c:v>0</c:v>
                </c:pt>
                <c:pt idx="3">
                  <c:v>0</c:v>
                </c:pt>
                <c:pt idx="4">
                  <c:v>0</c:v>
                </c:pt>
                <c:pt idx="5">
                  <c:v>0</c:v>
                </c:pt>
                <c:pt idx="6">
                  <c:v>264.58999999999997</c:v>
                </c:pt>
                <c:pt idx="7">
                  <c:v>264.58999999999997</c:v>
                </c:pt>
                <c:pt idx="8">
                  <c:v>264.58999999999997</c:v>
                </c:pt>
                <c:pt idx="9">
                  <c:v>264.58999999999997</c:v>
                </c:pt>
                <c:pt idx="10">
                  <c:v>264.58999999999997</c:v>
                </c:pt>
                <c:pt idx="11">
                  <c:v>551</c:v>
                </c:pt>
              </c:numCache>
            </c:numRef>
          </c:val>
          <c:smooth val="0"/>
        </c:ser>
        <c:dLbls>
          <c:showLegendKey val="0"/>
          <c:showVal val="0"/>
          <c:showCatName val="0"/>
          <c:showSerName val="0"/>
          <c:showPercent val="0"/>
          <c:showBubbleSize val="0"/>
        </c:dLbls>
        <c:smooth val="0"/>
        <c:axId val="389862256"/>
        <c:axId val="389859120"/>
      </c:lineChart>
      <c:catAx>
        <c:axId val="389862256"/>
        <c:scaling>
          <c:orientation val="minMax"/>
        </c:scaling>
        <c:delete val="0"/>
        <c:axPos val="b"/>
        <c:numFmt formatCode="General" sourceLinked="1"/>
        <c:majorTickMark val="out"/>
        <c:minorTickMark val="none"/>
        <c:tickLblPos val="nextTo"/>
        <c:crossAx val="389859120"/>
        <c:crosses val="autoZero"/>
        <c:auto val="1"/>
        <c:lblAlgn val="ctr"/>
        <c:lblOffset val="100"/>
        <c:noMultiLvlLbl val="0"/>
      </c:catAx>
      <c:valAx>
        <c:axId val="389859120"/>
        <c:scaling>
          <c:orientation val="minMax"/>
        </c:scaling>
        <c:delete val="0"/>
        <c:axPos val="l"/>
        <c:majorGridlines/>
        <c:numFmt formatCode="General" sourceLinked="1"/>
        <c:majorTickMark val="out"/>
        <c:minorTickMark val="none"/>
        <c:tickLblPos val="nextTo"/>
        <c:crossAx val="3898622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bvern!$F$60</c:f>
              <c:strCache>
                <c:ptCount val="1"/>
                <c:pt idx="0">
                  <c:v>1-16 dg</c:v>
                </c:pt>
              </c:strCache>
            </c:strRef>
          </c:tx>
          <c:marker>
            <c:symbol val="none"/>
          </c:marker>
          <c:cat>
            <c:numRef>
              <c:f>bvern!$B$61:$B$72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bvern!$F$61:$F$72</c:f>
              <c:numCache>
                <c:formatCode>0.0\ %</c:formatCode>
                <c:ptCount val="12"/>
                <c:pt idx="0">
                  <c:v>2.5999999999999999E-2</c:v>
                </c:pt>
                <c:pt idx="1">
                  <c:v>1.4E-2</c:v>
                </c:pt>
                <c:pt idx="2">
                  <c:v>1.9E-2</c:v>
                </c:pt>
                <c:pt idx="3">
                  <c:v>2.7E-2</c:v>
                </c:pt>
                <c:pt idx="4">
                  <c:v>2.5999999999999999E-2</c:v>
                </c:pt>
                <c:pt idx="5">
                  <c:v>2.3E-2</c:v>
                </c:pt>
                <c:pt idx="6">
                  <c:v>2.5999999999999999E-2</c:v>
                </c:pt>
                <c:pt idx="7">
                  <c:v>2.3E-2</c:v>
                </c:pt>
                <c:pt idx="8">
                  <c:v>2.5999999999999999E-2</c:v>
                </c:pt>
                <c:pt idx="9">
                  <c:v>3.3000000000000002E-2</c:v>
                </c:pt>
                <c:pt idx="10">
                  <c:v>3.2000000000000001E-2</c:v>
                </c:pt>
                <c:pt idx="11">
                  <c:v>3.2000000000000001E-2</c:v>
                </c:pt>
              </c:numCache>
            </c:numRef>
          </c:val>
          <c:smooth val="0"/>
        </c:ser>
        <c:ser>
          <c:idx val="1"/>
          <c:order val="1"/>
          <c:tx>
            <c:strRef>
              <c:f>bvern!$G$60</c:f>
              <c:strCache>
                <c:ptCount val="1"/>
                <c:pt idx="0">
                  <c:v>1-360 dg</c:v>
                </c:pt>
              </c:strCache>
            </c:strRef>
          </c:tx>
          <c:marker>
            <c:symbol val="none"/>
          </c:marker>
          <c:cat>
            <c:numRef>
              <c:f>bvern!$B$61:$B$72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bvern!$G$61:$G$72</c:f>
              <c:numCache>
                <c:formatCode>0.0\ %</c:formatCode>
                <c:ptCount val="12"/>
                <c:pt idx="0">
                  <c:v>2.5999999999999999E-2</c:v>
                </c:pt>
                <c:pt idx="1">
                  <c:v>1.4E-2</c:v>
                </c:pt>
                <c:pt idx="2">
                  <c:v>1.9E-2</c:v>
                </c:pt>
                <c:pt idx="3">
                  <c:v>2.7E-2</c:v>
                </c:pt>
                <c:pt idx="4">
                  <c:v>2.5999999999999999E-2</c:v>
                </c:pt>
                <c:pt idx="5">
                  <c:v>2.3E-2</c:v>
                </c:pt>
                <c:pt idx="6">
                  <c:v>2.5999999999999999E-2</c:v>
                </c:pt>
                <c:pt idx="7">
                  <c:v>2.3E-2</c:v>
                </c:pt>
                <c:pt idx="8">
                  <c:v>2.5999999999999999E-2</c:v>
                </c:pt>
                <c:pt idx="9">
                  <c:v>3.5999999999999997E-2</c:v>
                </c:pt>
                <c:pt idx="10">
                  <c:v>3.9E-2</c:v>
                </c:pt>
                <c:pt idx="11">
                  <c:v>3.9E-2</c:v>
                </c:pt>
              </c:numCache>
            </c:numRef>
          </c:val>
          <c:smooth val="0"/>
        </c:ser>
        <c:ser>
          <c:idx val="2"/>
          <c:order val="2"/>
          <c:tx>
            <c:strRef>
              <c:f>bvern!$H$60</c:f>
              <c:strCache>
                <c:ptCount val="1"/>
                <c:pt idx="0">
                  <c:v>norm</c:v>
                </c:pt>
              </c:strCache>
            </c:strRef>
          </c:tx>
          <c:marker>
            <c:symbol val="none"/>
          </c:marker>
          <c:cat>
            <c:numRef>
              <c:f>bvern!$B$61:$B$72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bvern!$H$61:$H$72</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389857944"/>
        <c:axId val="389856768"/>
      </c:lineChart>
      <c:catAx>
        <c:axId val="389857944"/>
        <c:scaling>
          <c:orientation val="minMax"/>
        </c:scaling>
        <c:delete val="0"/>
        <c:axPos val="b"/>
        <c:numFmt formatCode="General" sourceLinked="1"/>
        <c:majorTickMark val="out"/>
        <c:minorTickMark val="none"/>
        <c:tickLblPos val="nextTo"/>
        <c:crossAx val="389856768"/>
        <c:crosses val="autoZero"/>
        <c:auto val="1"/>
        <c:lblAlgn val="ctr"/>
        <c:lblOffset val="100"/>
        <c:noMultiLvlLbl val="0"/>
      </c:catAx>
      <c:valAx>
        <c:axId val="389856768"/>
        <c:scaling>
          <c:orientation val="minMax"/>
        </c:scaling>
        <c:delete val="0"/>
        <c:axPos val="l"/>
        <c:majorGridlines/>
        <c:numFmt formatCode="0.0\ %" sourceLinked="1"/>
        <c:majorTickMark val="out"/>
        <c:minorTickMark val="none"/>
        <c:tickLblPos val="nextTo"/>
        <c:crossAx val="3898579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bvern!$R$60:$R$61</c:f>
              <c:strCache>
                <c:ptCount val="2"/>
                <c:pt idx="0">
                  <c:v>R2014</c:v>
                </c:pt>
                <c:pt idx="1">
                  <c:v>kr/innb</c:v>
                </c:pt>
              </c:strCache>
            </c:strRef>
          </c:tx>
          <c:marker>
            <c:symbol val="none"/>
          </c:marker>
          <c:cat>
            <c:numRef>
              <c:f>bvern!$P$62:$P$73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bvern!$R$62:$R$73</c:f>
              <c:numCache>
                <c:formatCode>_(* #,##0.00_);_(* \(#,##0.00\);_(* "-"??_);_(@_)</c:formatCode>
                <c:ptCount val="12"/>
                <c:pt idx="0">
                  <c:v>9.6421244586277641E-2</c:v>
                </c:pt>
                <c:pt idx="1">
                  <c:v>0.28880784134944154</c:v>
                </c:pt>
                <c:pt idx="2">
                  <c:v>0.39069979484841577</c:v>
                </c:pt>
                <c:pt idx="3">
                  <c:v>1</c:v>
                </c:pt>
                <c:pt idx="4">
                  <c:v>1</c:v>
                </c:pt>
                <c:pt idx="5">
                  <c:v>1</c:v>
                </c:pt>
                <c:pt idx="6">
                  <c:v>1</c:v>
                </c:pt>
                <c:pt idx="7">
                  <c:v>1</c:v>
                </c:pt>
                <c:pt idx="8">
                  <c:v>1</c:v>
                </c:pt>
                <c:pt idx="9">
                  <c:v>0</c:v>
                </c:pt>
                <c:pt idx="10">
                  <c:v>0</c:v>
                </c:pt>
                <c:pt idx="11">
                  <c:v>0</c:v>
                </c:pt>
              </c:numCache>
            </c:numRef>
          </c:val>
          <c:smooth val="0"/>
        </c:ser>
        <c:ser>
          <c:idx val="1"/>
          <c:order val="1"/>
          <c:tx>
            <c:strRef>
              <c:f>bvern!$T$60:$T$61</c:f>
              <c:strCache>
                <c:ptCount val="2"/>
                <c:pt idx="0">
                  <c:v>B2014</c:v>
                </c:pt>
                <c:pt idx="1">
                  <c:v>kr/innb</c:v>
                </c:pt>
              </c:strCache>
            </c:strRef>
          </c:tx>
          <c:marker>
            <c:symbol val="none"/>
          </c:marker>
          <c:cat>
            <c:numRef>
              <c:f>bvern!$P$62:$P$73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bvern!$T$62:$T$73</c:f>
              <c:numCache>
                <c:formatCode>_(* #,##0.00_);_(* \(#,##0.00\);_(* "-"??_);_(@_)</c:formatCode>
                <c:ptCount val="12"/>
                <c:pt idx="0">
                  <c:v>0.14996733212341198</c:v>
                </c:pt>
                <c:pt idx="1">
                  <c:v>0.40972254990925588</c:v>
                </c:pt>
                <c:pt idx="2">
                  <c:v>0.52038067150635214</c:v>
                </c:pt>
                <c:pt idx="3">
                  <c:v>0.67013906533575318</c:v>
                </c:pt>
                <c:pt idx="4">
                  <c:v>0.78503266787658799</c:v>
                </c:pt>
                <c:pt idx="5">
                  <c:v>0.90059369328493644</c:v>
                </c:pt>
                <c:pt idx="6">
                  <c:v>0.98574931941923771</c:v>
                </c:pt>
                <c:pt idx="7">
                  <c:v>1.1011247731397458</c:v>
                </c:pt>
                <c:pt idx="8">
                  <c:v>1.2380267695099818</c:v>
                </c:pt>
                <c:pt idx="9">
                  <c:v>1.3278200998185117</c:v>
                </c:pt>
                <c:pt idx="10">
                  <c:v>1.5058647912885663</c:v>
                </c:pt>
                <c:pt idx="11">
                  <c:v>1.6245462794918331</c:v>
                </c:pt>
              </c:numCache>
            </c:numRef>
          </c:val>
          <c:smooth val="0"/>
        </c:ser>
        <c:ser>
          <c:idx val="2"/>
          <c:order val="2"/>
          <c:tx>
            <c:strRef>
              <c:f>bvern!$U$60:$U$61</c:f>
              <c:strCache>
                <c:ptCount val="2"/>
                <c:pt idx="0">
                  <c:v>BJ 2014</c:v>
                </c:pt>
                <c:pt idx="1">
                  <c:v>kr/innb</c:v>
                </c:pt>
              </c:strCache>
            </c:strRef>
          </c:tx>
          <c:marker>
            <c:symbol val="none"/>
          </c:marker>
          <c:cat>
            <c:numRef>
              <c:f>bvern!$P$62:$P$73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bvern!$U$62:$U$73</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bvern!$W$60:$W$61</c:f>
              <c:strCache>
                <c:ptCount val="2"/>
                <c:pt idx="0">
                  <c:v>R 2103</c:v>
                </c:pt>
                <c:pt idx="1">
                  <c:v>Kr/innb</c:v>
                </c:pt>
              </c:strCache>
            </c:strRef>
          </c:tx>
          <c:marker>
            <c:symbol val="none"/>
          </c:marker>
          <c:cat>
            <c:numRef>
              <c:f>bvern!$P$62:$P$73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bvern!$W$62:$W$73</c:f>
              <c:numCache>
                <c:formatCode>_(* #,##0.00_);_(* \(#,##0.00\);_(* "-"??_);_(@_)</c:formatCode>
                <c:ptCount val="12"/>
                <c:pt idx="0">
                  <c:v>0.12727697337692667</c:v>
                </c:pt>
                <c:pt idx="1">
                  <c:v>0.23773937412424101</c:v>
                </c:pt>
                <c:pt idx="2">
                  <c:v>0.33675852405418027</c:v>
                </c:pt>
                <c:pt idx="3">
                  <c:v>0.44698738907052776</c:v>
                </c:pt>
                <c:pt idx="4">
                  <c:v>0.61513311536665105</c:v>
                </c:pt>
                <c:pt idx="5">
                  <c:v>0.69009808500700609</c:v>
                </c:pt>
                <c:pt idx="6">
                  <c:v>0.77370387669313401</c:v>
                </c:pt>
                <c:pt idx="7">
                  <c:v>0.78771602055114431</c:v>
                </c:pt>
                <c:pt idx="8">
                  <c:v>0.92947220924801499</c:v>
                </c:pt>
                <c:pt idx="9">
                  <c:v>1.0252218589444184</c:v>
                </c:pt>
                <c:pt idx="10">
                  <c:v>1.1137319009808502</c:v>
                </c:pt>
                <c:pt idx="11">
                  <c:v>1.3005604857543205</c:v>
                </c:pt>
              </c:numCache>
            </c:numRef>
          </c:val>
          <c:smooth val="0"/>
        </c:ser>
        <c:dLbls>
          <c:showLegendKey val="0"/>
          <c:showVal val="0"/>
          <c:showCatName val="0"/>
          <c:showSerName val="0"/>
          <c:showPercent val="0"/>
          <c:showBubbleSize val="0"/>
        </c:dLbls>
        <c:smooth val="0"/>
        <c:axId val="389859512"/>
        <c:axId val="389859904"/>
      </c:lineChart>
      <c:catAx>
        <c:axId val="389859512"/>
        <c:scaling>
          <c:orientation val="minMax"/>
        </c:scaling>
        <c:delete val="0"/>
        <c:axPos val="b"/>
        <c:numFmt formatCode="General" sourceLinked="1"/>
        <c:majorTickMark val="out"/>
        <c:minorTickMark val="none"/>
        <c:tickLblPos val="nextTo"/>
        <c:crossAx val="389859904"/>
        <c:crosses val="autoZero"/>
        <c:auto val="1"/>
        <c:lblAlgn val="ctr"/>
        <c:lblOffset val="100"/>
        <c:noMultiLvlLbl val="0"/>
      </c:catAx>
      <c:valAx>
        <c:axId val="389859904"/>
        <c:scaling>
          <c:orientation val="minMax"/>
        </c:scaling>
        <c:delete val="0"/>
        <c:axPos val="l"/>
        <c:majorGridlines/>
        <c:numFmt formatCode="_(* #,##0.00_);_(* \(#,##0.00\);_(* &quot;-&quot;??_);_(@_)" sourceLinked="1"/>
        <c:majorTickMark val="out"/>
        <c:minorTickMark val="none"/>
        <c:tickLblPos val="nextTo"/>
        <c:crossAx val="3898595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bvern!$C$5</c:f>
              <c:strCache>
                <c:ptCount val="1"/>
                <c:pt idx="0">
                  <c:v>R 2015</c:v>
                </c:pt>
              </c:strCache>
            </c:strRef>
          </c:tx>
          <c:marker>
            <c:symbol val="none"/>
          </c:marker>
          <c:cat>
            <c:numRef>
              <c:f>bvern!$B$6:$B$17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bvern!$C$6:$C$17</c:f>
              <c:numCache>
                <c:formatCode>#,##0</c:formatCode>
                <c:ptCount val="12"/>
                <c:pt idx="0">
                  <c:v>311</c:v>
                </c:pt>
                <c:pt idx="1">
                  <c:v>1809</c:v>
                </c:pt>
                <c:pt idx="2">
                  <c:v>2200</c:v>
                </c:pt>
                <c:pt idx="3">
                  <c:v>2800</c:v>
                </c:pt>
                <c:pt idx="4">
                  <c:v>4450</c:v>
                </c:pt>
                <c:pt idx="5">
                  <c:v>4715</c:v>
                </c:pt>
                <c:pt idx="6">
                  <c:v>5059</c:v>
                </c:pt>
                <c:pt idx="7">
                  <c:v>5460</c:v>
                </c:pt>
              </c:numCache>
            </c:numRef>
          </c:val>
          <c:smooth val="0"/>
        </c:ser>
        <c:ser>
          <c:idx val="1"/>
          <c:order val="1"/>
          <c:tx>
            <c:strRef>
              <c:f>bvern!$D$5</c:f>
              <c:strCache>
                <c:ptCount val="1"/>
                <c:pt idx="0">
                  <c:v>B 2015</c:v>
                </c:pt>
              </c:strCache>
            </c:strRef>
          </c:tx>
          <c:marker>
            <c:symbol val="none"/>
          </c:marker>
          <c:cat>
            <c:numRef>
              <c:f>bvern!$B$6:$B$17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bvern!$D$6:$D$17</c:f>
              <c:numCache>
                <c:formatCode>#,##0</c:formatCode>
                <c:ptCount val="12"/>
                <c:pt idx="0">
                  <c:v>661.05600000000004</c:v>
                </c:pt>
                <c:pt idx="1">
                  <c:v>1806.057</c:v>
                </c:pt>
                <c:pt idx="2">
                  <c:v>2293.8380000000002</c:v>
                </c:pt>
                <c:pt idx="3">
                  <c:v>2953.973</c:v>
                </c:pt>
                <c:pt idx="4">
                  <c:v>3460.424</c:v>
                </c:pt>
                <c:pt idx="5">
                  <c:v>3969.817</c:v>
                </c:pt>
                <c:pt idx="6">
                  <c:v>4345.183</c:v>
                </c:pt>
                <c:pt idx="7">
                  <c:v>4853.7579999999998</c:v>
                </c:pt>
                <c:pt idx="8">
                  <c:v>5457.2219999999998</c:v>
                </c:pt>
                <c:pt idx="9">
                  <c:v>5853.0309999999999</c:v>
                </c:pt>
                <c:pt idx="10">
                  <c:v>6637.8519999999999</c:v>
                </c:pt>
                <c:pt idx="11">
                  <c:v>7161</c:v>
                </c:pt>
              </c:numCache>
            </c:numRef>
          </c:val>
          <c:smooth val="0"/>
        </c:ser>
        <c:dLbls>
          <c:showLegendKey val="0"/>
          <c:showVal val="0"/>
          <c:showCatName val="0"/>
          <c:showSerName val="0"/>
          <c:showPercent val="0"/>
          <c:showBubbleSize val="0"/>
        </c:dLbls>
        <c:smooth val="0"/>
        <c:axId val="389861472"/>
        <c:axId val="389858336"/>
      </c:lineChart>
      <c:catAx>
        <c:axId val="389861472"/>
        <c:scaling>
          <c:orientation val="minMax"/>
        </c:scaling>
        <c:delete val="0"/>
        <c:axPos val="b"/>
        <c:numFmt formatCode="General" sourceLinked="1"/>
        <c:majorTickMark val="out"/>
        <c:minorTickMark val="none"/>
        <c:tickLblPos val="nextTo"/>
        <c:crossAx val="389858336"/>
        <c:crosses val="autoZero"/>
        <c:auto val="1"/>
        <c:lblAlgn val="ctr"/>
        <c:lblOffset val="100"/>
        <c:noMultiLvlLbl val="0"/>
      </c:catAx>
      <c:valAx>
        <c:axId val="389858336"/>
        <c:scaling>
          <c:orientation val="minMax"/>
        </c:scaling>
        <c:delete val="0"/>
        <c:axPos val="l"/>
        <c:majorGridlines/>
        <c:numFmt formatCode="#,##0" sourceLinked="1"/>
        <c:majorTickMark val="out"/>
        <c:minorTickMark val="none"/>
        <c:tickLblPos val="nextTo"/>
        <c:crossAx val="3898614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NAV!$F$70</c:f>
              <c:strCache>
                <c:ptCount val="1"/>
                <c:pt idx="0">
                  <c:v>1-16 dg</c:v>
                </c:pt>
              </c:strCache>
            </c:strRef>
          </c:tx>
          <c:marker>
            <c:symbol val="none"/>
          </c:marker>
          <c:cat>
            <c:numRef>
              <c:f>NAV!$B$71:$B$82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NAV!$F$71:$F$82</c:f>
              <c:numCache>
                <c:formatCode>0.0\ %</c:formatCode>
                <c:ptCount val="12"/>
                <c:pt idx="0">
                  <c:v>0</c:v>
                </c:pt>
                <c:pt idx="1">
                  <c:v>0</c:v>
                </c:pt>
                <c:pt idx="2">
                  <c:v>0.01</c:v>
                </c:pt>
                <c:pt idx="3">
                  <c:v>1.6E-2</c:v>
                </c:pt>
                <c:pt idx="4">
                  <c:v>1.6E-2</c:v>
                </c:pt>
                <c:pt idx="5">
                  <c:v>3.4000000000000002E-2</c:v>
                </c:pt>
                <c:pt idx="6">
                  <c:v>0.03</c:v>
                </c:pt>
                <c:pt idx="7">
                  <c:v>2.8000000000000001E-2</c:v>
                </c:pt>
                <c:pt idx="8">
                  <c:v>2.5000000000000001E-2</c:v>
                </c:pt>
                <c:pt idx="9">
                  <c:v>2.3E-2</c:v>
                </c:pt>
                <c:pt idx="10">
                  <c:v>2.1999999999999999E-2</c:v>
                </c:pt>
                <c:pt idx="11">
                  <c:v>0.02</c:v>
                </c:pt>
              </c:numCache>
            </c:numRef>
          </c:val>
          <c:smooth val="0"/>
        </c:ser>
        <c:ser>
          <c:idx val="1"/>
          <c:order val="1"/>
          <c:tx>
            <c:strRef>
              <c:f>NAV!$G$70</c:f>
              <c:strCache>
                <c:ptCount val="1"/>
                <c:pt idx="0">
                  <c:v>1-360 dg</c:v>
                </c:pt>
              </c:strCache>
            </c:strRef>
          </c:tx>
          <c:marker>
            <c:symbol val="none"/>
          </c:marker>
          <c:cat>
            <c:numRef>
              <c:f>NAV!$B$71:$B$82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NAV!$G$71:$G$82</c:f>
              <c:numCache>
                <c:formatCode>0.0\ %</c:formatCode>
                <c:ptCount val="12"/>
                <c:pt idx="0">
                  <c:v>0</c:v>
                </c:pt>
                <c:pt idx="1">
                  <c:v>0</c:v>
                </c:pt>
                <c:pt idx="2">
                  <c:v>0.01</c:v>
                </c:pt>
                <c:pt idx="3">
                  <c:v>1.6E-2</c:v>
                </c:pt>
                <c:pt idx="4">
                  <c:v>1.6E-2</c:v>
                </c:pt>
                <c:pt idx="5">
                  <c:v>3.4000000000000002E-2</c:v>
                </c:pt>
                <c:pt idx="6">
                  <c:v>0.03</c:v>
                </c:pt>
                <c:pt idx="7">
                  <c:v>2.8000000000000001E-2</c:v>
                </c:pt>
                <c:pt idx="8">
                  <c:v>2.5000000000000001E-2</c:v>
                </c:pt>
                <c:pt idx="9">
                  <c:v>2.3E-2</c:v>
                </c:pt>
                <c:pt idx="10">
                  <c:v>2.1999999999999999E-2</c:v>
                </c:pt>
                <c:pt idx="11">
                  <c:v>0.02</c:v>
                </c:pt>
              </c:numCache>
            </c:numRef>
          </c:val>
          <c:smooth val="0"/>
        </c:ser>
        <c:ser>
          <c:idx val="2"/>
          <c:order val="2"/>
          <c:tx>
            <c:strRef>
              <c:f>NAV!$H$70</c:f>
              <c:strCache>
                <c:ptCount val="1"/>
                <c:pt idx="0">
                  <c:v>norm</c:v>
                </c:pt>
              </c:strCache>
            </c:strRef>
          </c:tx>
          <c:marker>
            <c:symbol val="none"/>
          </c:marker>
          <c:cat>
            <c:numRef>
              <c:f>NAV!$B$71:$B$82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NAV!$H$71:$H$82</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389857160"/>
        <c:axId val="425539304"/>
      </c:lineChart>
      <c:catAx>
        <c:axId val="389857160"/>
        <c:scaling>
          <c:orientation val="minMax"/>
        </c:scaling>
        <c:delete val="0"/>
        <c:axPos val="b"/>
        <c:numFmt formatCode="General" sourceLinked="1"/>
        <c:majorTickMark val="out"/>
        <c:minorTickMark val="none"/>
        <c:tickLblPos val="nextTo"/>
        <c:crossAx val="425539304"/>
        <c:crosses val="autoZero"/>
        <c:auto val="1"/>
        <c:lblAlgn val="ctr"/>
        <c:lblOffset val="100"/>
        <c:noMultiLvlLbl val="0"/>
      </c:catAx>
      <c:valAx>
        <c:axId val="425539304"/>
        <c:scaling>
          <c:orientation val="minMax"/>
        </c:scaling>
        <c:delete val="0"/>
        <c:axPos val="l"/>
        <c:majorGridlines/>
        <c:numFmt formatCode="0.0\ %" sourceLinked="1"/>
        <c:majorTickMark val="out"/>
        <c:minorTickMark val="none"/>
        <c:tickLblPos val="nextTo"/>
        <c:crossAx val="3898571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NAV!$R$70:$R$71</c:f>
              <c:strCache>
                <c:ptCount val="2"/>
                <c:pt idx="0">
                  <c:v>R2014</c:v>
                </c:pt>
                <c:pt idx="1">
                  <c:v>kr/innb</c:v>
                </c:pt>
              </c:strCache>
            </c:strRef>
          </c:tx>
          <c:marker>
            <c:symbol val="none"/>
          </c:marker>
          <c:cat>
            <c:numRef>
              <c:f>NAV!$P$72:$P$83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NAV!$R$72:$R$83</c:f>
              <c:numCache>
                <c:formatCode>_(* #,##0.00_);_(* \(#,##0.00\);_(* "-"??_);_(@_)</c:formatCode>
                <c:ptCount val="12"/>
                <c:pt idx="0">
                  <c:v>0.10804650102575793</c:v>
                </c:pt>
                <c:pt idx="1">
                  <c:v>0.13608388420332801</c:v>
                </c:pt>
                <c:pt idx="2">
                  <c:v>0.23979940733986779</c:v>
                </c:pt>
                <c:pt idx="3">
                  <c:v>0</c:v>
                </c:pt>
                <c:pt idx="4">
                  <c:v>0</c:v>
                </c:pt>
                <c:pt idx="5">
                  <c:v>0</c:v>
                </c:pt>
                <c:pt idx="6">
                  <c:v>0</c:v>
                </c:pt>
                <c:pt idx="7">
                  <c:v>0</c:v>
                </c:pt>
                <c:pt idx="8">
                  <c:v>0</c:v>
                </c:pt>
                <c:pt idx="9">
                  <c:v>0</c:v>
                </c:pt>
                <c:pt idx="10">
                  <c:v>0</c:v>
                </c:pt>
                <c:pt idx="11">
                  <c:v>0</c:v>
                </c:pt>
              </c:numCache>
            </c:numRef>
          </c:val>
          <c:smooth val="0"/>
        </c:ser>
        <c:ser>
          <c:idx val="1"/>
          <c:order val="1"/>
          <c:tx>
            <c:strRef>
              <c:f>NAV!$T$70:$T$71</c:f>
              <c:strCache>
                <c:ptCount val="2"/>
                <c:pt idx="0">
                  <c:v>B2014</c:v>
                </c:pt>
                <c:pt idx="1">
                  <c:v>kr/innb</c:v>
                </c:pt>
              </c:strCache>
            </c:strRef>
          </c:tx>
          <c:marker>
            <c:symbol val="none"/>
          </c:marker>
          <c:cat>
            <c:numRef>
              <c:f>NAV!$P$72:$P$83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NAV!$T$72:$T$83</c:f>
              <c:numCache>
                <c:formatCode>_(* #,##0.00_);_(* \(#,##0.00\);_(* "-"??_);_(@_)</c:formatCode>
                <c:ptCount val="12"/>
                <c:pt idx="0">
                  <c:v>6.2974137931034471E-2</c:v>
                </c:pt>
                <c:pt idx="1">
                  <c:v>0.14182645190562615</c:v>
                </c:pt>
                <c:pt idx="2">
                  <c:v>0.2086343012704174</c:v>
                </c:pt>
                <c:pt idx="3">
                  <c:v>0.29032894736842108</c:v>
                </c:pt>
                <c:pt idx="4">
                  <c:v>0.35582849364791286</c:v>
                </c:pt>
                <c:pt idx="5">
                  <c:v>0.39752404718693285</c:v>
                </c:pt>
                <c:pt idx="6">
                  <c:v>0.56847980943738652</c:v>
                </c:pt>
                <c:pt idx="7">
                  <c:v>0.6208970054446461</c:v>
                </c:pt>
                <c:pt idx="8">
                  <c:v>0.68866084392014526</c:v>
                </c:pt>
                <c:pt idx="9">
                  <c:v>0.74910208711433757</c:v>
                </c:pt>
                <c:pt idx="10">
                  <c:v>0.80624183303085306</c:v>
                </c:pt>
                <c:pt idx="11">
                  <c:v>0.86467990018148821</c:v>
                </c:pt>
              </c:numCache>
            </c:numRef>
          </c:val>
          <c:smooth val="0"/>
        </c:ser>
        <c:ser>
          <c:idx val="2"/>
          <c:order val="2"/>
          <c:tx>
            <c:strRef>
              <c:f>NAV!$U$70:$U$71</c:f>
              <c:strCache>
                <c:ptCount val="2"/>
                <c:pt idx="0">
                  <c:v>BJ 2014</c:v>
                </c:pt>
                <c:pt idx="1">
                  <c:v>kr/innb</c:v>
                </c:pt>
              </c:strCache>
            </c:strRef>
          </c:tx>
          <c:marker>
            <c:symbol val="none"/>
          </c:marker>
          <c:cat>
            <c:numRef>
              <c:f>NAV!$P$72:$P$83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NAV!$U$72:$U$83</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NAV!$W$70:$W$71</c:f>
              <c:strCache>
                <c:ptCount val="2"/>
                <c:pt idx="0">
                  <c:v>R 2103</c:v>
                </c:pt>
                <c:pt idx="1">
                  <c:v>Kr/innb</c:v>
                </c:pt>
              </c:strCache>
            </c:strRef>
          </c:tx>
          <c:marker>
            <c:symbol val="none"/>
          </c:marker>
          <c:cat>
            <c:numRef>
              <c:f>NAV!$P$72:$P$83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NAV!$W$72:$W$83</c:f>
              <c:numCache>
                <c:formatCode>_(* #,##0.00_);_(* \(#,##0.00\);_(* "-"??_);_(@_)</c:formatCode>
                <c:ptCount val="12"/>
                <c:pt idx="0">
                  <c:v>5.3713218122372723E-2</c:v>
                </c:pt>
                <c:pt idx="1">
                  <c:v>0.11980382998598786</c:v>
                </c:pt>
                <c:pt idx="2">
                  <c:v>0.2241943017281644</c:v>
                </c:pt>
                <c:pt idx="3">
                  <c:v>0.2972909855207847</c:v>
                </c:pt>
                <c:pt idx="4">
                  <c:v>0.40238206445586172</c:v>
                </c:pt>
                <c:pt idx="5">
                  <c:v>0.43087342363381598</c:v>
                </c:pt>
                <c:pt idx="6">
                  <c:v>0.50256889304063523</c:v>
                </c:pt>
                <c:pt idx="7">
                  <c:v>0.57613264829518918</c:v>
                </c:pt>
                <c:pt idx="8">
                  <c:v>0.65179822512844465</c:v>
                </c:pt>
                <c:pt idx="9">
                  <c:v>0.80593180756655769</c:v>
                </c:pt>
                <c:pt idx="10">
                  <c:v>0.89490892106492292</c:v>
                </c:pt>
                <c:pt idx="11">
                  <c:v>0.95936478281177018</c:v>
                </c:pt>
              </c:numCache>
            </c:numRef>
          </c:val>
          <c:smooth val="0"/>
        </c:ser>
        <c:dLbls>
          <c:showLegendKey val="0"/>
          <c:showVal val="0"/>
          <c:showCatName val="0"/>
          <c:showSerName val="0"/>
          <c:showPercent val="0"/>
          <c:showBubbleSize val="0"/>
        </c:dLbls>
        <c:smooth val="0"/>
        <c:axId val="425531856"/>
        <c:axId val="425538912"/>
      </c:lineChart>
      <c:catAx>
        <c:axId val="425531856"/>
        <c:scaling>
          <c:orientation val="minMax"/>
        </c:scaling>
        <c:delete val="0"/>
        <c:axPos val="b"/>
        <c:numFmt formatCode="General" sourceLinked="1"/>
        <c:majorTickMark val="out"/>
        <c:minorTickMark val="none"/>
        <c:tickLblPos val="nextTo"/>
        <c:crossAx val="425538912"/>
        <c:crosses val="autoZero"/>
        <c:auto val="1"/>
        <c:lblAlgn val="ctr"/>
        <c:lblOffset val="100"/>
        <c:noMultiLvlLbl val="0"/>
      </c:catAx>
      <c:valAx>
        <c:axId val="425538912"/>
        <c:scaling>
          <c:orientation val="minMax"/>
        </c:scaling>
        <c:delete val="0"/>
        <c:axPos val="l"/>
        <c:majorGridlines/>
        <c:numFmt formatCode="_(* #,##0.00_);_(* \(#,##0.00\);_(* &quot;-&quot;??_);_(@_)" sourceLinked="1"/>
        <c:majorTickMark val="out"/>
        <c:minorTickMark val="none"/>
        <c:tickLblPos val="nextTo"/>
        <c:crossAx val="4255318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Skatt!$C$5</c:f>
              <c:strCache>
                <c:ptCount val="1"/>
                <c:pt idx="0">
                  <c:v>R 2015</c:v>
                </c:pt>
              </c:strCache>
            </c:strRef>
          </c:tx>
          <c:marker>
            <c:symbol val="none"/>
          </c:marker>
          <c:cat>
            <c:numRef>
              <c:f>Skatt!$B$6:$B$17</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Skatt!$C$6:$C$17</c:f>
              <c:numCache>
                <c:formatCode>#,##0</c:formatCode>
                <c:ptCount val="12"/>
                <c:pt idx="0">
                  <c:v>12430</c:v>
                </c:pt>
                <c:pt idx="1">
                  <c:v>12820</c:v>
                </c:pt>
                <c:pt idx="2">
                  <c:v>29037</c:v>
                </c:pt>
                <c:pt idx="3">
                  <c:v>30034</c:v>
                </c:pt>
                <c:pt idx="4">
                  <c:v>48297</c:v>
                </c:pt>
                <c:pt idx="5">
                  <c:v>49518</c:v>
                </c:pt>
                <c:pt idx="6">
                  <c:v>60960</c:v>
                </c:pt>
                <c:pt idx="7">
                  <c:v>62097</c:v>
                </c:pt>
              </c:numCache>
            </c:numRef>
          </c:val>
          <c:smooth val="0"/>
        </c:ser>
        <c:ser>
          <c:idx val="1"/>
          <c:order val="1"/>
          <c:tx>
            <c:strRef>
              <c:f>Skatt!$D$5</c:f>
              <c:strCache>
                <c:ptCount val="1"/>
                <c:pt idx="0">
                  <c:v>B2015</c:v>
                </c:pt>
              </c:strCache>
            </c:strRef>
          </c:tx>
          <c:marker>
            <c:symbol val="none"/>
          </c:marker>
          <c:cat>
            <c:numRef>
              <c:f>Skatt!$B$6:$B$17</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Skatt!$D$6:$D$17</c:f>
              <c:numCache>
                <c:formatCode>#,##0</c:formatCode>
                <c:ptCount val="12"/>
                <c:pt idx="0">
                  <c:v>11578</c:v>
                </c:pt>
                <c:pt idx="1">
                  <c:v>12009</c:v>
                </c:pt>
                <c:pt idx="2">
                  <c:v>27499</c:v>
                </c:pt>
                <c:pt idx="3">
                  <c:v>28812</c:v>
                </c:pt>
                <c:pt idx="4">
                  <c:v>47680</c:v>
                </c:pt>
                <c:pt idx="5">
                  <c:v>48318</c:v>
                </c:pt>
                <c:pt idx="6">
                  <c:v>59867</c:v>
                </c:pt>
                <c:pt idx="7">
                  <c:v>60674</c:v>
                </c:pt>
                <c:pt idx="8">
                  <c:v>76473</c:v>
                </c:pt>
                <c:pt idx="9">
                  <c:v>76267</c:v>
                </c:pt>
                <c:pt idx="10">
                  <c:v>93024</c:v>
                </c:pt>
                <c:pt idx="11">
                  <c:v>93821</c:v>
                </c:pt>
              </c:numCache>
            </c:numRef>
          </c:val>
          <c:smooth val="0"/>
        </c:ser>
        <c:dLbls>
          <c:showLegendKey val="0"/>
          <c:showVal val="0"/>
          <c:showCatName val="0"/>
          <c:showSerName val="0"/>
          <c:showPercent val="0"/>
          <c:showBubbleSize val="0"/>
        </c:dLbls>
        <c:smooth val="0"/>
        <c:axId val="384554232"/>
        <c:axId val="384553448"/>
      </c:lineChart>
      <c:catAx>
        <c:axId val="384554232"/>
        <c:scaling>
          <c:orientation val="minMax"/>
        </c:scaling>
        <c:delete val="0"/>
        <c:axPos val="b"/>
        <c:numFmt formatCode="#,##0" sourceLinked="1"/>
        <c:majorTickMark val="out"/>
        <c:minorTickMark val="none"/>
        <c:tickLblPos val="nextTo"/>
        <c:crossAx val="384553448"/>
        <c:crosses val="autoZero"/>
        <c:auto val="1"/>
        <c:lblAlgn val="ctr"/>
        <c:lblOffset val="100"/>
        <c:noMultiLvlLbl val="0"/>
      </c:catAx>
      <c:valAx>
        <c:axId val="384553448"/>
        <c:scaling>
          <c:orientation val="minMax"/>
        </c:scaling>
        <c:delete val="0"/>
        <c:axPos val="l"/>
        <c:majorGridlines/>
        <c:numFmt formatCode="#,##0" sourceLinked="1"/>
        <c:majorTickMark val="out"/>
        <c:minorTickMark val="none"/>
        <c:tickLblPos val="nextTo"/>
        <c:crossAx val="3845542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NAV!$C$5</c:f>
              <c:strCache>
                <c:ptCount val="1"/>
                <c:pt idx="0">
                  <c:v>R 2015</c:v>
                </c:pt>
              </c:strCache>
            </c:strRef>
          </c:tx>
          <c:marker>
            <c:symbol val="none"/>
          </c:marker>
          <c:cat>
            <c:numRef>
              <c:f>NAV!$B$6:$B$17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NAV!$C$6:$C$17</c:f>
              <c:numCache>
                <c:formatCode>#,##0</c:formatCode>
                <c:ptCount val="12"/>
                <c:pt idx="0">
                  <c:v>448</c:v>
                </c:pt>
                <c:pt idx="1">
                  <c:v>831</c:v>
                </c:pt>
                <c:pt idx="2">
                  <c:v>1234</c:v>
                </c:pt>
                <c:pt idx="3">
                  <c:v>1646</c:v>
                </c:pt>
                <c:pt idx="4">
                  <c:v>1989</c:v>
                </c:pt>
                <c:pt idx="5">
                  <c:v>2179</c:v>
                </c:pt>
                <c:pt idx="6">
                  <c:v>2550</c:v>
                </c:pt>
                <c:pt idx="7">
                  <c:v>2841</c:v>
                </c:pt>
              </c:numCache>
            </c:numRef>
          </c:val>
          <c:smooth val="0"/>
        </c:ser>
        <c:ser>
          <c:idx val="1"/>
          <c:order val="1"/>
          <c:tx>
            <c:strRef>
              <c:f>NAV!$D$5</c:f>
              <c:strCache>
                <c:ptCount val="1"/>
                <c:pt idx="0">
                  <c:v>B 2015</c:v>
                </c:pt>
              </c:strCache>
            </c:strRef>
          </c:tx>
          <c:marker>
            <c:symbol val="none"/>
          </c:marker>
          <c:cat>
            <c:numRef>
              <c:f>NAV!$B$6:$B$17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NAV!$D$6:$D$17</c:f>
              <c:numCache>
                <c:formatCode>#,##0</c:formatCode>
                <c:ptCount val="12"/>
                <c:pt idx="0">
                  <c:v>277.58999999999997</c:v>
                </c:pt>
                <c:pt idx="1">
                  <c:v>625.17100000000005</c:v>
                </c:pt>
                <c:pt idx="2">
                  <c:v>919.66</c:v>
                </c:pt>
                <c:pt idx="3">
                  <c:v>1279.77</c:v>
                </c:pt>
                <c:pt idx="4">
                  <c:v>1568.492</c:v>
                </c:pt>
                <c:pt idx="5">
                  <c:v>1752.2860000000001</c:v>
                </c:pt>
                <c:pt idx="6">
                  <c:v>2505.8589999999999</c:v>
                </c:pt>
                <c:pt idx="7">
                  <c:v>2736.9140000000002</c:v>
                </c:pt>
                <c:pt idx="8">
                  <c:v>3035.6170000000002</c:v>
                </c:pt>
                <c:pt idx="9">
                  <c:v>3302.0419999999999</c:v>
                </c:pt>
                <c:pt idx="10">
                  <c:v>3553.9140000000002</c:v>
                </c:pt>
                <c:pt idx="11">
                  <c:v>3811.509</c:v>
                </c:pt>
              </c:numCache>
            </c:numRef>
          </c:val>
          <c:smooth val="0"/>
        </c:ser>
        <c:dLbls>
          <c:showLegendKey val="0"/>
          <c:showVal val="0"/>
          <c:showCatName val="0"/>
          <c:showSerName val="0"/>
          <c:showPercent val="0"/>
          <c:showBubbleSize val="0"/>
        </c:dLbls>
        <c:smooth val="0"/>
        <c:axId val="425539696"/>
        <c:axId val="425536952"/>
      </c:lineChart>
      <c:catAx>
        <c:axId val="425539696"/>
        <c:scaling>
          <c:orientation val="minMax"/>
        </c:scaling>
        <c:delete val="0"/>
        <c:axPos val="b"/>
        <c:numFmt formatCode="General" sourceLinked="1"/>
        <c:majorTickMark val="out"/>
        <c:minorTickMark val="none"/>
        <c:tickLblPos val="nextTo"/>
        <c:crossAx val="425536952"/>
        <c:crosses val="autoZero"/>
        <c:auto val="1"/>
        <c:lblAlgn val="ctr"/>
        <c:lblOffset val="100"/>
        <c:noMultiLvlLbl val="0"/>
      </c:catAx>
      <c:valAx>
        <c:axId val="425536952"/>
        <c:scaling>
          <c:orientation val="minMax"/>
        </c:scaling>
        <c:delete val="0"/>
        <c:axPos val="l"/>
        <c:majorGridlines/>
        <c:numFmt formatCode="#,##0" sourceLinked="1"/>
        <c:majorTickMark val="out"/>
        <c:minorTickMark val="none"/>
        <c:tickLblPos val="nextTo"/>
        <c:crossAx val="4255396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NAV!$F$70</c:f>
              <c:strCache>
                <c:ptCount val="1"/>
                <c:pt idx="0">
                  <c:v>1-16 dg</c:v>
                </c:pt>
              </c:strCache>
            </c:strRef>
          </c:tx>
          <c:marker>
            <c:symbol val="none"/>
          </c:marker>
          <c:cat>
            <c:numRef>
              <c:f>NAV!$B$71:$B$82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NAV!$F$71:$F$82</c:f>
              <c:numCache>
                <c:formatCode>0.0\ %</c:formatCode>
                <c:ptCount val="12"/>
                <c:pt idx="0">
                  <c:v>0</c:v>
                </c:pt>
                <c:pt idx="1">
                  <c:v>0</c:v>
                </c:pt>
                <c:pt idx="2">
                  <c:v>0.01</c:v>
                </c:pt>
                <c:pt idx="3">
                  <c:v>1.6E-2</c:v>
                </c:pt>
                <c:pt idx="4">
                  <c:v>1.6E-2</c:v>
                </c:pt>
                <c:pt idx="5">
                  <c:v>3.4000000000000002E-2</c:v>
                </c:pt>
                <c:pt idx="6">
                  <c:v>0.03</c:v>
                </c:pt>
                <c:pt idx="7">
                  <c:v>2.8000000000000001E-2</c:v>
                </c:pt>
                <c:pt idx="8">
                  <c:v>2.5000000000000001E-2</c:v>
                </c:pt>
                <c:pt idx="9">
                  <c:v>2.3E-2</c:v>
                </c:pt>
                <c:pt idx="10">
                  <c:v>2.1999999999999999E-2</c:v>
                </c:pt>
                <c:pt idx="11">
                  <c:v>0.02</c:v>
                </c:pt>
              </c:numCache>
            </c:numRef>
          </c:val>
          <c:smooth val="0"/>
        </c:ser>
        <c:ser>
          <c:idx val="1"/>
          <c:order val="1"/>
          <c:tx>
            <c:strRef>
              <c:f>NAV!$G$70</c:f>
              <c:strCache>
                <c:ptCount val="1"/>
                <c:pt idx="0">
                  <c:v>1-360 dg</c:v>
                </c:pt>
              </c:strCache>
            </c:strRef>
          </c:tx>
          <c:marker>
            <c:symbol val="none"/>
          </c:marker>
          <c:cat>
            <c:numRef>
              <c:f>NAV!$B$71:$B$82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NAV!$G$71:$G$82</c:f>
              <c:numCache>
                <c:formatCode>0.0\ %</c:formatCode>
                <c:ptCount val="12"/>
                <c:pt idx="0">
                  <c:v>0</c:v>
                </c:pt>
                <c:pt idx="1">
                  <c:v>0</c:v>
                </c:pt>
                <c:pt idx="2">
                  <c:v>0.01</c:v>
                </c:pt>
                <c:pt idx="3">
                  <c:v>1.6E-2</c:v>
                </c:pt>
                <c:pt idx="4">
                  <c:v>1.6E-2</c:v>
                </c:pt>
                <c:pt idx="5">
                  <c:v>3.4000000000000002E-2</c:v>
                </c:pt>
                <c:pt idx="6">
                  <c:v>0.03</c:v>
                </c:pt>
                <c:pt idx="7">
                  <c:v>2.8000000000000001E-2</c:v>
                </c:pt>
                <c:pt idx="8">
                  <c:v>2.5000000000000001E-2</c:v>
                </c:pt>
                <c:pt idx="9">
                  <c:v>2.3E-2</c:v>
                </c:pt>
                <c:pt idx="10">
                  <c:v>2.1999999999999999E-2</c:v>
                </c:pt>
                <c:pt idx="11">
                  <c:v>0.02</c:v>
                </c:pt>
              </c:numCache>
            </c:numRef>
          </c:val>
          <c:smooth val="0"/>
        </c:ser>
        <c:ser>
          <c:idx val="2"/>
          <c:order val="2"/>
          <c:tx>
            <c:strRef>
              <c:f>NAV!$H$70</c:f>
              <c:strCache>
                <c:ptCount val="1"/>
                <c:pt idx="0">
                  <c:v>norm</c:v>
                </c:pt>
              </c:strCache>
            </c:strRef>
          </c:tx>
          <c:marker>
            <c:symbol val="none"/>
          </c:marker>
          <c:cat>
            <c:numRef>
              <c:f>NAV!$B$71:$B$82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NAV!$H$71:$H$82</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425532640"/>
        <c:axId val="425533424"/>
      </c:lineChart>
      <c:catAx>
        <c:axId val="425532640"/>
        <c:scaling>
          <c:orientation val="minMax"/>
        </c:scaling>
        <c:delete val="0"/>
        <c:axPos val="b"/>
        <c:numFmt formatCode="General" sourceLinked="1"/>
        <c:majorTickMark val="out"/>
        <c:minorTickMark val="none"/>
        <c:tickLblPos val="nextTo"/>
        <c:crossAx val="425533424"/>
        <c:crosses val="autoZero"/>
        <c:auto val="1"/>
        <c:lblAlgn val="ctr"/>
        <c:lblOffset val="100"/>
        <c:noMultiLvlLbl val="0"/>
      </c:catAx>
      <c:valAx>
        <c:axId val="425533424"/>
        <c:scaling>
          <c:orientation val="minMax"/>
        </c:scaling>
        <c:delete val="0"/>
        <c:axPos val="l"/>
        <c:majorGridlines/>
        <c:numFmt formatCode="0.0\ %" sourceLinked="1"/>
        <c:majorTickMark val="out"/>
        <c:minorTickMark val="none"/>
        <c:tickLblPos val="nextTo"/>
        <c:crossAx val="4255326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NAV!$R$70:$R$71</c:f>
              <c:strCache>
                <c:ptCount val="2"/>
                <c:pt idx="0">
                  <c:v>R2014</c:v>
                </c:pt>
                <c:pt idx="1">
                  <c:v>kr/innb</c:v>
                </c:pt>
              </c:strCache>
            </c:strRef>
          </c:tx>
          <c:marker>
            <c:symbol val="none"/>
          </c:marker>
          <c:cat>
            <c:numRef>
              <c:f>NAV!$P$72:$P$83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NAV!$R$72:$R$83</c:f>
              <c:numCache>
                <c:formatCode>_(* #,##0.00_);_(* \(#,##0.00\);_(* "-"??_);_(@_)</c:formatCode>
                <c:ptCount val="12"/>
                <c:pt idx="0">
                  <c:v>0.10804650102575793</c:v>
                </c:pt>
                <c:pt idx="1">
                  <c:v>0.13608388420332801</c:v>
                </c:pt>
                <c:pt idx="2">
                  <c:v>0.23979940733986779</c:v>
                </c:pt>
                <c:pt idx="3">
                  <c:v>0</c:v>
                </c:pt>
                <c:pt idx="4">
                  <c:v>0</c:v>
                </c:pt>
                <c:pt idx="5">
                  <c:v>0</c:v>
                </c:pt>
                <c:pt idx="6">
                  <c:v>0</c:v>
                </c:pt>
                <c:pt idx="7">
                  <c:v>0</c:v>
                </c:pt>
                <c:pt idx="8">
                  <c:v>0</c:v>
                </c:pt>
                <c:pt idx="9">
                  <c:v>0</c:v>
                </c:pt>
                <c:pt idx="10">
                  <c:v>0</c:v>
                </c:pt>
                <c:pt idx="11">
                  <c:v>0</c:v>
                </c:pt>
              </c:numCache>
            </c:numRef>
          </c:val>
          <c:smooth val="0"/>
        </c:ser>
        <c:ser>
          <c:idx val="1"/>
          <c:order val="1"/>
          <c:tx>
            <c:strRef>
              <c:f>NAV!$T$70:$T$71</c:f>
              <c:strCache>
                <c:ptCount val="2"/>
                <c:pt idx="0">
                  <c:v>B2014</c:v>
                </c:pt>
                <c:pt idx="1">
                  <c:v>kr/innb</c:v>
                </c:pt>
              </c:strCache>
            </c:strRef>
          </c:tx>
          <c:marker>
            <c:symbol val="none"/>
          </c:marker>
          <c:cat>
            <c:numRef>
              <c:f>NAV!$P$72:$P$83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NAV!$T$72:$T$83</c:f>
              <c:numCache>
                <c:formatCode>_(* #,##0.00_);_(* \(#,##0.00\);_(* "-"??_);_(@_)</c:formatCode>
                <c:ptCount val="12"/>
                <c:pt idx="0">
                  <c:v>6.2974137931034471E-2</c:v>
                </c:pt>
                <c:pt idx="1">
                  <c:v>0.14182645190562615</c:v>
                </c:pt>
                <c:pt idx="2">
                  <c:v>0.2086343012704174</c:v>
                </c:pt>
                <c:pt idx="3">
                  <c:v>0.29032894736842108</c:v>
                </c:pt>
                <c:pt idx="4">
                  <c:v>0.35582849364791286</c:v>
                </c:pt>
                <c:pt idx="5">
                  <c:v>0.39752404718693285</c:v>
                </c:pt>
                <c:pt idx="6">
                  <c:v>0.56847980943738652</c:v>
                </c:pt>
                <c:pt idx="7">
                  <c:v>0.6208970054446461</c:v>
                </c:pt>
                <c:pt idx="8">
                  <c:v>0.68866084392014526</c:v>
                </c:pt>
                <c:pt idx="9">
                  <c:v>0.74910208711433757</c:v>
                </c:pt>
                <c:pt idx="10">
                  <c:v>0.80624183303085306</c:v>
                </c:pt>
                <c:pt idx="11">
                  <c:v>0.86467990018148821</c:v>
                </c:pt>
              </c:numCache>
            </c:numRef>
          </c:val>
          <c:smooth val="0"/>
        </c:ser>
        <c:ser>
          <c:idx val="2"/>
          <c:order val="2"/>
          <c:tx>
            <c:strRef>
              <c:f>NAV!$U$70:$U$71</c:f>
              <c:strCache>
                <c:ptCount val="2"/>
                <c:pt idx="0">
                  <c:v>BJ 2014</c:v>
                </c:pt>
                <c:pt idx="1">
                  <c:v>kr/innb</c:v>
                </c:pt>
              </c:strCache>
            </c:strRef>
          </c:tx>
          <c:marker>
            <c:symbol val="none"/>
          </c:marker>
          <c:cat>
            <c:numRef>
              <c:f>NAV!$P$72:$P$83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NAV!$U$72:$U$83</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NAV!$W$70:$W$71</c:f>
              <c:strCache>
                <c:ptCount val="2"/>
                <c:pt idx="0">
                  <c:v>R 2103</c:v>
                </c:pt>
                <c:pt idx="1">
                  <c:v>Kr/innb</c:v>
                </c:pt>
              </c:strCache>
            </c:strRef>
          </c:tx>
          <c:marker>
            <c:symbol val="none"/>
          </c:marker>
          <c:cat>
            <c:numRef>
              <c:f>NAV!$P$72:$P$83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NAV!$W$72:$W$83</c:f>
              <c:numCache>
                <c:formatCode>_(* #,##0.00_);_(* \(#,##0.00\);_(* "-"??_);_(@_)</c:formatCode>
                <c:ptCount val="12"/>
                <c:pt idx="0">
                  <c:v>5.3713218122372723E-2</c:v>
                </c:pt>
                <c:pt idx="1">
                  <c:v>0.11980382998598786</c:v>
                </c:pt>
                <c:pt idx="2">
                  <c:v>0.2241943017281644</c:v>
                </c:pt>
                <c:pt idx="3">
                  <c:v>0.2972909855207847</c:v>
                </c:pt>
                <c:pt idx="4">
                  <c:v>0.40238206445586172</c:v>
                </c:pt>
                <c:pt idx="5">
                  <c:v>0.43087342363381598</c:v>
                </c:pt>
                <c:pt idx="6">
                  <c:v>0.50256889304063523</c:v>
                </c:pt>
                <c:pt idx="7">
                  <c:v>0.57613264829518918</c:v>
                </c:pt>
                <c:pt idx="8">
                  <c:v>0.65179822512844465</c:v>
                </c:pt>
                <c:pt idx="9">
                  <c:v>0.80593180756655769</c:v>
                </c:pt>
                <c:pt idx="10">
                  <c:v>0.89490892106492292</c:v>
                </c:pt>
                <c:pt idx="11">
                  <c:v>0.95936478281177018</c:v>
                </c:pt>
              </c:numCache>
            </c:numRef>
          </c:val>
          <c:smooth val="0"/>
        </c:ser>
        <c:dLbls>
          <c:showLegendKey val="0"/>
          <c:showVal val="0"/>
          <c:showCatName val="0"/>
          <c:showSerName val="0"/>
          <c:showPercent val="0"/>
          <c:showBubbleSize val="0"/>
        </c:dLbls>
        <c:smooth val="0"/>
        <c:axId val="425529504"/>
        <c:axId val="425541264"/>
      </c:lineChart>
      <c:catAx>
        <c:axId val="425529504"/>
        <c:scaling>
          <c:orientation val="minMax"/>
        </c:scaling>
        <c:delete val="0"/>
        <c:axPos val="b"/>
        <c:numFmt formatCode="General" sourceLinked="1"/>
        <c:majorTickMark val="out"/>
        <c:minorTickMark val="none"/>
        <c:tickLblPos val="nextTo"/>
        <c:crossAx val="425541264"/>
        <c:crosses val="autoZero"/>
        <c:auto val="1"/>
        <c:lblAlgn val="ctr"/>
        <c:lblOffset val="100"/>
        <c:noMultiLvlLbl val="0"/>
      </c:catAx>
      <c:valAx>
        <c:axId val="425541264"/>
        <c:scaling>
          <c:orientation val="minMax"/>
        </c:scaling>
        <c:delete val="0"/>
        <c:axPos val="l"/>
        <c:majorGridlines/>
        <c:numFmt formatCode="_(* #,##0.00_);_(* \(#,##0.00\);_(* &quot;-&quot;??_);_(@_)" sourceLinked="1"/>
        <c:majorTickMark val="out"/>
        <c:minorTickMark val="none"/>
        <c:tickLblPos val="nextTo"/>
        <c:crossAx val="4255295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flykningar!$C$5</c:f>
              <c:strCache>
                <c:ptCount val="1"/>
                <c:pt idx="0">
                  <c:v>R 2015</c:v>
                </c:pt>
              </c:strCache>
            </c:strRef>
          </c:tx>
          <c:marker>
            <c:symbol val="none"/>
          </c:marker>
          <c:cat>
            <c:numRef>
              <c:f>flykningar!$B$6:$B$17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flykningar!$C$6:$C$17</c:f>
              <c:numCache>
                <c:formatCode>#,##0</c:formatCode>
                <c:ptCount val="12"/>
                <c:pt idx="2">
                  <c:v>439</c:v>
                </c:pt>
                <c:pt idx="3">
                  <c:v>636</c:v>
                </c:pt>
                <c:pt idx="4">
                  <c:v>1122</c:v>
                </c:pt>
                <c:pt idx="5">
                  <c:v>1355</c:v>
                </c:pt>
                <c:pt idx="6">
                  <c:v>507</c:v>
                </c:pt>
                <c:pt idx="7">
                  <c:v>1014</c:v>
                </c:pt>
              </c:numCache>
            </c:numRef>
          </c:val>
          <c:smooth val="0"/>
        </c:ser>
        <c:ser>
          <c:idx val="1"/>
          <c:order val="1"/>
          <c:tx>
            <c:strRef>
              <c:f>flykningar!$D$5</c:f>
              <c:strCache>
                <c:ptCount val="1"/>
                <c:pt idx="0">
                  <c:v>B 2015</c:v>
                </c:pt>
              </c:strCache>
            </c:strRef>
          </c:tx>
          <c:marker>
            <c:symbol val="none"/>
          </c:marker>
          <c:cat>
            <c:numRef>
              <c:f>flykningar!$B$6:$B$17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flykningar!$D$6:$D$17</c:f>
              <c:numCache>
                <c:formatCode>#,##0</c:formatCode>
                <c:ptCount val="12"/>
                <c:pt idx="2">
                  <c:v>0</c:v>
                </c:pt>
                <c:pt idx="3">
                  <c:v>0</c:v>
                </c:pt>
                <c:pt idx="4">
                  <c:v>0</c:v>
                </c:pt>
                <c:pt idx="5">
                  <c:v>0</c:v>
                </c:pt>
                <c:pt idx="6">
                  <c:v>507</c:v>
                </c:pt>
                <c:pt idx="7">
                  <c:v>1014</c:v>
                </c:pt>
                <c:pt idx="8">
                  <c:v>1553</c:v>
                </c:pt>
                <c:pt idx="9">
                  <c:v>2091</c:v>
                </c:pt>
                <c:pt idx="10">
                  <c:v>2630</c:v>
                </c:pt>
                <c:pt idx="11">
                  <c:v>3169</c:v>
                </c:pt>
              </c:numCache>
            </c:numRef>
          </c:val>
          <c:smooth val="0"/>
        </c:ser>
        <c:dLbls>
          <c:showLegendKey val="0"/>
          <c:showVal val="0"/>
          <c:showCatName val="0"/>
          <c:showSerName val="0"/>
          <c:showPercent val="0"/>
          <c:showBubbleSize val="0"/>
        </c:dLbls>
        <c:smooth val="0"/>
        <c:axId val="425540480"/>
        <c:axId val="425537344"/>
      </c:lineChart>
      <c:catAx>
        <c:axId val="425540480"/>
        <c:scaling>
          <c:orientation val="minMax"/>
        </c:scaling>
        <c:delete val="0"/>
        <c:axPos val="b"/>
        <c:numFmt formatCode="General" sourceLinked="1"/>
        <c:majorTickMark val="out"/>
        <c:minorTickMark val="none"/>
        <c:tickLblPos val="nextTo"/>
        <c:crossAx val="425537344"/>
        <c:crosses val="autoZero"/>
        <c:auto val="1"/>
        <c:lblAlgn val="ctr"/>
        <c:lblOffset val="100"/>
        <c:noMultiLvlLbl val="0"/>
      </c:catAx>
      <c:valAx>
        <c:axId val="425537344"/>
        <c:scaling>
          <c:orientation val="minMax"/>
        </c:scaling>
        <c:delete val="0"/>
        <c:axPos val="l"/>
        <c:majorGridlines/>
        <c:numFmt formatCode="#,##0" sourceLinked="1"/>
        <c:majorTickMark val="out"/>
        <c:minorTickMark val="none"/>
        <c:tickLblPos val="nextTo"/>
        <c:crossAx val="4255404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'Skodje b hage'!$F$83</c:f>
              <c:strCache>
                <c:ptCount val="1"/>
                <c:pt idx="0">
                  <c:v>1-16 dg</c:v>
                </c:pt>
              </c:strCache>
            </c:strRef>
          </c:tx>
          <c:marker>
            <c:symbol val="none"/>
          </c:marker>
          <c:cat>
            <c:numRef>
              <c:f>'Skodje b hage'!$B$84:$B$95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hage'!$F$84:$F$95</c:f>
              <c:numCache>
                <c:formatCode>0.0\ %</c:formatCode>
                <c:ptCount val="12"/>
                <c:pt idx="0">
                  <c:v>5.8000000000000003E-2</c:v>
                </c:pt>
                <c:pt idx="1">
                  <c:v>5.3999999999999999E-2</c:v>
                </c:pt>
                <c:pt idx="2">
                  <c:v>6.0999999999999999E-2</c:v>
                </c:pt>
                <c:pt idx="3">
                  <c:v>5.7000000000000002E-2</c:v>
                </c:pt>
                <c:pt idx="4">
                  <c:v>4.2999999999999997E-2</c:v>
                </c:pt>
                <c:pt idx="5">
                  <c:v>2.7E-2</c:v>
                </c:pt>
                <c:pt idx="6">
                  <c:v>6.0000000000000001E-3</c:v>
                </c:pt>
                <c:pt idx="7">
                  <c:v>3.5999999999999997E-2</c:v>
                </c:pt>
                <c:pt idx="8">
                  <c:v>3.5999999999999997E-2</c:v>
                </c:pt>
                <c:pt idx="9">
                  <c:v>3.5000000000000003E-2</c:v>
                </c:pt>
                <c:pt idx="10">
                  <c:v>3.6999999999999998E-2</c:v>
                </c:pt>
                <c:pt idx="11">
                  <c:v>3.7999999999999999E-2</c:v>
                </c:pt>
              </c:numCache>
            </c:numRef>
          </c:val>
          <c:smooth val="0"/>
        </c:ser>
        <c:ser>
          <c:idx val="1"/>
          <c:order val="1"/>
          <c:tx>
            <c:strRef>
              <c:f>'Skodje b hage'!$G$83</c:f>
              <c:strCache>
                <c:ptCount val="1"/>
                <c:pt idx="0">
                  <c:v>1-360 dg</c:v>
                </c:pt>
              </c:strCache>
            </c:strRef>
          </c:tx>
          <c:marker>
            <c:symbol val="none"/>
          </c:marker>
          <c:cat>
            <c:numRef>
              <c:f>'Skodje b hage'!$B$84:$B$95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hage'!$G$84:$G$95</c:f>
              <c:numCache>
                <c:formatCode>0.0\ %</c:formatCode>
                <c:ptCount val="12"/>
                <c:pt idx="0">
                  <c:v>0.123</c:v>
                </c:pt>
                <c:pt idx="1">
                  <c:v>9.5000000000000001E-2</c:v>
                </c:pt>
                <c:pt idx="2">
                  <c:v>9.7000000000000003E-2</c:v>
                </c:pt>
                <c:pt idx="3">
                  <c:v>9.5000000000000001E-2</c:v>
                </c:pt>
                <c:pt idx="4">
                  <c:v>8.7999999999999995E-2</c:v>
                </c:pt>
                <c:pt idx="5">
                  <c:v>0.106</c:v>
                </c:pt>
                <c:pt idx="6">
                  <c:v>0.107</c:v>
                </c:pt>
                <c:pt idx="7">
                  <c:v>0.1</c:v>
                </c:pt>
                <c:pt idx="8">
                  <c:v>0.104</c:v>
                </c:pt>
                <c:pt idx="9">
                  <c:v>0.10100000000000001</c:v>
                </c:pt>
                <c:pt idx="10">
                  <c:v>9.5000000000000001E-2</c:v>
                </c:pt>
                <c:pt idx="11">
                  <c:v>9.7000000000000003E-2</c:v>
                </c:pt>
              </c:numCache>
            </c:numRef>
          </c:val>
          <c:smooth val="0"/>
        </c:ser>
        <c:ser>
          <c:idx val="2"/>
          <c:order val="2"/>
          <c:tx>
            <c:strRef>
              <c:f>'Skodje b hage'!$H$83</c:f>
              <c:strCache>
                <c:ptCount val="1"/>
                <c:pt idx="0">
                  <c:v>norm</c:v>
                </c:pt>
              </c:strCache>
            </c:strRef>
          </c:tx>
          <c:marker>
            <c:symbol val="none"/>
          </c:marker>
          <c:cat>
            <c:numRef>
              <c:f>'Skodje b hage'!$B$84:$B$95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hage'!$H$84:$H$95</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425531464"/>
        <c:axId val="425540872"/>
      </c:lineChart>
      <c:catAx>
        <c:axId val="425531464"/>
        <c:scaling>
          <c:orientation val="minMax"/>
        </c:scaling>
        <c:delete val="0"/>
        <c:axPos val="b"/>
        <c:numFmt formatCode="General" sourceLinked="1"/>
        <c:majorTickMark val="out"/>
        <c:minorTickMark val="none"/>
        <c:tickLblPos val="nextTo"/>
        <c:crossAx val="425540872"/>
        <c:crosses val="autoZero"/>
        <c:auto val="1"/>
        <c:lblAlgn val="ctr"/>
        <c:lblOffset val="100"/>
        <c:noMultiLvlLbl val="0"/>
      </c:catAx>
      <c:valAx>
        <c:axId val="425540872"/>
        <c:scaling>
          <c:orientation val="minMax"/>
        </c:scaling>
        <c:delete val="0"/>
        <c:axPos val="l"/>
        <c:majorGridlines/>
        <c:numFmt formatCode="0.0\ %" sourceLinked="1"/>
        <c:majorTickMark val="out"/>
        <c:minorTickMark val="none"/>
        <c:tickLblPos val="nextTo"/>
        <c:crossAx val="4255314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'Skodje b hage'!$R$83:$R$84</c:f>
              <c:strCache>
                <c:ptCount val="2"/>
                <c:pt idx="0">
                  <c:v>R2014</c:v>
                </c:pt>
                <c:pt idx="1">
                  <c:v>kr/born</c:v>
                </c:pt>
              </c:strCache>
            </c:strRef>
          </c:tx>
          <c:marker>
            <c:symbol val="none"/>
          </c:marker>
          <c:cat>
            <c:numRef>
              <c:f>'Skodje b hage'!$P$85:$P$96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hage'!$R$85:$R$96</c:f>
              <c:numCache>
                <c:formatCode>_(* #,##0.00_);_(* \(#,##0.00\);_(* "-"??_);_(@_)</c:formatCode>
                <c:ptCount val="12"/>
                <c:pt idx="0">
                  <c:v>6.7555555555555555</c:v>
                </c:pt>
                <c:pt idx="1">
                  <c:v>13.838888888888889</c:v>
                </c:pt>
                <c:pt idx="2">
                  <c:v>20.694444444444443</c:v>
                </c:pt>
                <c:pt idx="3">
                  <c:v>0</c:v>
                </c:pt>
                <c:pt idx="4">
                  <c:v>0</c:v>
                </c:pt>
                <c:pt idx="5">
                  <c:v>0</c:v>
                </c:pt>
                <c:pt idx="6">
                  <c:v>0</c:v>
                </c:pt>
                <c:pt idx="7">
                  <c:v>0</c:v>
                </c:pt>
                <c:pt idx="8">
                  <c:v>0</c:v>
                </c:pt>
                <c:pt idx="9">
                  <c:v>0</c:v>
                </c:pt>
                <c:pt idx="10">
                  <c:v>0</c:v>
                </c:pt>
                <c:pt idx="11">
                  <c:v>0</c:v>
                </c:pt>
              </c:numCache>
            </c:numRef>
          </c:val>
          <c:smooth val="0"/>
        </c:ser>
        <c:ser>
          <c:idx val="1"/>
          <c:order val="1"/>
          <c:tx>
            <c:strRef>
              <c:f>'Skodje b hage'!$T$83:$T$84</c:f>
              <c:strCache>
                <c:ptCount val="2"/>
                <c:pt idx="0">
                  <c:v>B2014</c:v>
                </c:pt>
                <c:pt idx="1">
                  <c:v>kr/born</c:v>
                </c:pt>
              </c:strCache>
            </c:strRef>
          </c:tx>
          <c:marker>
            <c:symbol val="none"/>
          </c:marker>
          <c:cat>
            <c:numRef>
              <c:f>'Skodje b hage'!$P$85:$P$96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hage'!$T$85:$T$96</c:f>
              <c:numCache>
                <c:formatCode>_(* #,##0.00_);_(* \(#,##0.00\);_(* "-"??_);_(@_)</c:formatCode>
                <c:ptCount val="12"/>
                <c:pt idx="0">
                  <c:v>3.236272222222222</c:v>
                </c:pt>
                <c:pt idx="1">
                  <c:v>7.9455444444444447</c:v>
                </c:pt>
                <c:pt idx="2">
                  <c:v>12.048883333333333</c:v>
                </c:pt>
                <c:pt idx="3">
                  <c:v>16.072749999999999</c:v>
                </c:pt>
                <c:pt idx="4">
                  <c:v>20.07405</c:v>
                </c:pt>
                <c:pt idx="5">
                  <c:v>18.906383333333334</c:v>
                </c:pt>
                <c:pt idx="6">
                  <c:v>24.021805555555556</c:v>
                </c:pt>
                <c:pt idx="7">
                  <c:v>27.294555555555558</c:v>
                </c:pt>
                <c:pt idx="8">
                  <c:v>30.478316666666665</c:v>
                </c:pt>
                <c:pt idx="9">
                  <c:v>32.692183333333332</c:v>
                </c:pt>
                <c:pt idx="10">
                  <c:v>34.512466666666668</c:v>
                </c:pt>
                <c:pt idx="11">
                  <c:v>38.689227777777774</c:v>
                </c:pt>
              </c:numCache>
            </c:numRef>
          </c:val>
          <c:smooth val="0"/>
        </c:ser>
        <c:ser>
          <c:idx val="2"/>
          <c:order val="2"/>
          <c:tx>
            <c:strRef>
              <c:f>'Skodje b hage'!$U$83:$U$84</c:f>
              <c:strCache>
                <c:ptCount val="2"/>
                <c:pt idx="0">
                  <c:v>BJ 2014</c:v>
                </c:pt>
                <c:pt idx="1">
                  <c:v>kr/born</c:v>
                </c:pt>
              </c:strCache>
            </c:strRef>
          </c:tx>
          <c:marker>
            <c:symbol val="none"/>
          </c:marker>
          <c:cat>
            <c:numRef>
              <c:f>'Skodje b hage'!$P$85:$P$96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hage'!$U$85:$U$96</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'Skodje b hage'!$W$83:$W$84</c:f>
              <c:strCache>
                <c:ptCount val="2"/>
                <c:pt idx="0">
                  <c:v>R 2103</c:v>
                </c:pt>
                <c:pt idx="1">
                  <c:v>Kr/born</c:v>
                </c:pt>
              </c:strCache>
            </c:strRef>
          </c:tx>
          <c:marker>
            <c:symbol val="none"/>
          </c:marker>
          <c:cat>
            <c:numRef>
              <c:f>'Skodje b hage'!$P$85:$P$96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hage'!$W$85:$W$96</c:f>
              <c:numCache>
                <c:formatCode>_(* #,##0.00_);_(* \(#,##0.00\);_(* "-"??_);_(@_)</c:formatCode>
                <c:ptCount val="12"/>
                <c:pt idx="0">
                  <c:v>6.2</c:v>
                </c:pt>
                <c:pt idx="1">
                  <c:v>12.388888888888889</c:v>
                </c:pt>
                <c:pt idx="2">
                  <c:v>18.555555555555557</c:v>
                </c:pt>
                <c:pt idx="3">
                  <c:v>25.533333333333335</c:v>
                </c:pt>
                <c:pt idx="4">
                  <c:v>32.81111111111111</c:v>
                </c:pt>
                <c:pt idx="5">
                  <c:v>30.461111111111112</c:v>
                </c:pt>
                <c:pt idx="6">
                  <c:v>38.916666666666664</c:v>
                </c:pt>
                <c:pt idx="7">
                  <c:v>45.905555555555559</c:v>
                </c:pt>
                <c:pt idx="8">
                  <c:v>52.7</c:v>
                </c:pt>
                <c:pt idx="9">
                  <c:v>59.572222222222223</c:v>
                </c:pt>
                <c:pt idx="10">
                  <c:v>66.844444444444449</c:v>
                </c:pt>
                <c:pt idx="11">
                  <c:v>73.577777777777783</c:v>
                </c:pt>
              </c:numCache>
            </c:numRef>
          </c:val>
          <c:smooth val="0"/>
        </c:ser>
        <c:dLbls>
          <c:showLegendKey val="0"/>
          <c:showVal val="0"/>
          <c:showCatName val="0"/>
          <c:showSerName val="0"/>
          <c:showPercent val="0"/>
          <c:showBubbleSize val="0"/>
        </c:dLbls>
        <c:smooth val="0"/>
        <c:axId val="425534992"/>
        <c:axId val="425535776"/>
      </c:lineChart>
      <c:catAx>
        <c:axId val="425534992"/>
        <c:scaling>
          <c:orientation val="minMax"/>
        </c:scaling>
        <c:delete val="0"/>
        <c:axPos val="b"/>
        <c:numFmt formatCode="General" sourceLinked="1"/>
        <c:majorTickMark val="out"/>
        <c:minorTickMark val="none"/>
        <c:tickLblPos val="nextTo"/>
        <c:crossAx val="425535776"/>
        <c:crosses val="autoZero"/>
        <c:auto val="1"/>
        <c:lblAlgn val="ctr"/>
        <c:lblOffset val="100"/>
        <c:noMultiLvlLbl val="0"/>
      </c:catAx>
      <c:valAx>
        <c:axId val="425535776"/>
        <c:scaling>
          <c:orientation val="minMax"/>
        </c:scaling>
        <c:delete val="0"/>
        <c:axPos val="l"/>
        <c:majorGridlines/>
        <c:numFmt formatCode="_(* #,##0.00_);_(* \(#,##0.00\);_(* &quot;-&quot;??_);_(@_)" sourceLinked="1"/>
        <c:majorTickMark val="out"/>
        <c:minorTickMark val="none"/>
        <c:tickLblPos val="nextTo"/>
        <c:crossAx val="4255349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'Skodje b hage'!$C$5</c:f>
              <c:strCache>
                <c:ptCount val="1"/>
                <c:pt idx="0">
                  <c:v>R 2015</c:v>
                </c:pt>
              </c:strCache>
            </c:strRef>
          </c:tx>
          <c:marker>
            <c:symbol val="none"/>
          </c:marker>
          <c:cat>
            <c:numRef>
              <c:f>'Skodje b hage'!$B$6:$B$17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hage'!$C$6:$C$17</c:f>
              <c:numCache>
                <c:formatCode>#,##0</c:formatCode>
                <c:ptCount val="12"/>
                <c:pt idx="0">
                  <c:v>1246</c:v>
                </c:pt>
                <c:pt idx="1">
                  <c:v>1116</c:v>
                </c:pt>
                <c:pt idx="2">
                  <c:v>1900</c:v>
                </c:pt>
                <c:pt idx="3">
                  <c:v>2462</c:v>
                </c:pt>
                <c:pt idx="4">
                  <c:v>3137</c:v>
                </c:pt>
                <c:pt idx="5">
                  <c:v>2717</c:v>
                </c:pt>
                <c:pt idx="6">
                  <c:v>3650</c:v>
                </c:pt>
                <c:pt idx="7">
                  <c:v>4429</c:v>
                </c:pt>
              </c:numCache>
            </c:numRef>
          </c:val>
          <c:smooth val="0"/>
        </c:ser>
        <c:ser>
          <c:idx val="1"/>
          <c:order val="1"/>
          <c:tx>
            <c:strRef>
              <c:f>'Skodje b hage'!$D$5</c:f>
              <c:strCache>
                <c:ptCount val="1"/>
                <c:pt idx="0">
                  <c:v>B 2015</c:v>
                </c:pt>
              </c:strCache>
            </c:strRef>
          </c:tx>
          <c:marker>
            <c:symbol val="none"/>
          </c:marker>
          <c:cat>
            <c:numRef>
              <c:f>'Skodje b hage'!$B$6:$B$17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hage'!$D$6:$D$17</c:f>
              <c:numCache>
                <c:formatCode>#,##0</c:formatCode>
                <c:ptCount val="12"/>
                <c:pt idx="0">
                  <c:v>582.529</c:v>
                </c:pt>
                <c:pt idx="1">
                  <c:v>1430.1980000000001</c:v>
                </c:pt>
                <c:pt idx="2">
                  <c:v>2168.799</c:v>
                </c:pt>
                <c:pt idx="3">
                  <c:v>2893.0949999999998</c:v>
                </c:pt>
                <c:pt idx="4">
                  <c:v>3613.3290000000002</c:v>
                </c:pt>
                <c:pt idx="5">
                  <c:v>3403.1489999999999</c:v>
                </c:pt>
                <c:pt idx="6">
                  <c:v>4323.9250000000002</c:v>
                </c:pt>
                <c:pt idx="7">
                  <c:v>4913.0200000000004</c:v>
                </c:pt>
                <c:pt idx="8">
                  <c:v>5486.0969999999998</c:v>
                </c:pt>
                <c:pt idx="9">
                  <c:v>5884.5929999999998</c:v>
                </c:pt>
                <c:pt idx="10">
                  <c:v>6212.2439999999997</c:v>
                </c:pt>
                <c:pt idx="11">
                  <c:v>6964.0609999999997</c:v>
                </c:pt>
              </c:numCache>
            </c:numRef>
          </c:val>
          <c:smooth val="0"/>
        </c:ser>
        <c:dLbls>
          <c:showLegendKey val="0"/>
          <c:showVal val="0"/>
          <c:showCatName val="0"/>
          <c:showSerName val="0"/>
          <c:showPercent val="0"/>
          <c:showBubbleSize val="0"/>
        </c:dLbls>
        <c:smooth val="0"/>
        <c:axId val="425535384"/>
        <c:axId val="425536560"/>
      </c:lineChart>
      <c:catAx>
        <c:axId val="425535384"/>
        <c:scaling>
          <c:orientation val="minMax"/>
        </c:scaling>
        <c:delete val="0"/>
        <c:axPos val="b"/>
        <c:numFmt formatCode="General" sourceLinked="1"/>
        <c:majorTickMark val="out"/>
        <c:minorTickMark val="none"/>
        <c:tickLblPos val="nextTo"/>
        <c:crossAx val="425536560"/>
        <c:crosses val="autoZero"/>
        <c:auto val="1"/>
        <c:lblAlgn val="ctr"/>
        <c:lblOffset val="100"/>
        <c:noMultiLvlLbl val="0"/>
      </c:catAx>
      <c:valAx>
        <c:axId val="425536560"/>
        <c:scaling>
          <c:orientation val="minMax"/>
        </c:scaling>
        <c:delete val="0"/>
        <c:axPos val="l"/>
        <c:majorGridlines/>
        <c:numFmt formatCode="#,##0" sourceLinked="1"/>
        <c:majorTickMark val="out"/>
        <c:minorTickMark val="none"/>
        <c:tickLblPos val="nextTo"/>
        <c:crossAx val="4255353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'Valle b hage'!$R$99:$R$100</c:f>
              <c:strCache>
                <c:ptCount val="2"/>
                <c:pt idx="0">
                  <c:v>R2014</c:v>
                </c:pt>
                <c:pt idx="1">
                  <c:v>kr/born</c:v>
                </c:pt>
              </c:strCache>
            </c:strRef>
          </c:tx>
          <c:marker>
            <c:symbol val="none"/>
          </c:marker>
          <c:cat>
            <c:numRef>
              <c:f>'Valle b hage'!$P$101:$P$112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b hage'!$R$101:$R$112</c:f>
              <c:numCache>
                <c:formatCode>_(* #,##0.00_);_(* \(#,##0.00\);_(* "-"??_);_(@_)</c:formatCode>
                <c:ptCount val="12"/>
                <c:pt idx="0">
                  <c:v>-0.12096774193548387</c:v>
                </c:pt>
                <c:pt idx="1">
                  <c:v>2.721774193548387</c:v>
                </c:pt>
                <c:pt idx="2">
                  <c:v>5.854838709677419</c:v>
                </c:pt>
                <c:pt idx="3">
                  <c:v>0</c:v>
                </c:pt>
                <c:pt idx="4">
                  <c:v>0</c:v>
                </c:pt>
                <c:pt idx="5">
                  <c:v>0</c:v>
                </c:pt>
                <c:pt idx="6">
                  <c:v>0</c:v>
                </c:pt>
                <c:pt idx="7">
                  <c:v>0</c:v>
                </c:pt>
                <c:pt idx="8">
                  <c:v>0</c:v>
                </c:pt>
                <c:pt idx="9">
                  <c:v>0</c:v>
                </c:pt>
                <c:pt idx="10">
                  <c:v>0</c:v>
                </c:pt>
                <c:pt idx="11">
                  <c:v>0</c:v>
                </c:pt>
              </c:numCache>
            </c:numRef>
          </c:val>
          <c:smooth val="0"/>
        </c:ser>
        <c:ser>
          <c:idx val="1"/>
          <c:order val="1"/>
          <c:tx>
            <c:strRef>
              <c:f>'Valle b hage'!$T$99:$T$100</c:f>
              <c:strCache>
                <c:ptCount val="2"/>
                <c:pt idx="0">
                  <c:v>B2014</c:v>
                </c:pt>
                <c:pt idx="1">
                  <c:v>kr/born</c:v>
                </c:pt>
              </c:strCache>
            </c:strRef>
          </c:tx>
          <c:marker>
            <c:symbol val="none"/>
          </c:marker>
          <c:cat>
            <c:numRef>
              <c:f>'Valle b hage'!$P$101:$P$112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b hage'!$T$101:$T$112</c:f>
              <c:numCache>
                <c:formatCode>_(* #,##0.00_);_(* \(#,##0.00\);_(* "-"??_);_(@_)</c:formatCode>
                <c:ptCount val="12"/>
                <c:pt idx="0">
                  <c:v>1.9366935483870966E-2</c:v>
                </c:pt>
                <c:pt idx="1">
                  <c:v>2.8474959677419354</c:v>
                </c:pt>
                <c:pt idx="2">
                  <c:v>5.7489395161290329</c:v>
                </c:pt>
                <c:pt idx="3">
                  <c:v>7.4766169354838707</c:v>
                </c:pt>
                <c:pt idx="4">
                  <c:v>9.4178467741935492</c:v>
                </c:pt>
                <c:pt idx="5">
                  <c:v>8.9327056451612901</c:v>
                </c:pt>
                <c:pt idx="6">
                  <c:v>11.12320564516129</c:v>
                </c:pt>
                <c:pt idx="7">
                  <c:v>13.091165322580645</c:v>
                </c:pt>
                <c:pt idx="8">
                  <c:v>15.523346774193548</c:v>
                </c:pt>
                <c:pt idx="9">
                  <c:v>16.883907258064514</c:v>
                </c:pt>
                <c:pt idx="10">
                  <c:v>18.981766129032259</c:v>
                </c:pt>
                <c:pt idx="11">
                  <c:v>21.236125000000001</c:v>
                </c:pt>
              </c:numCache>
            </c:numRef>
          </c:val>
          <c:smooth val="0"/>
        </c:ser>
        <c:ser>
          <c:idx val="2"/>
          <c:order val="2"/>
          <c:tx>
            <c:strRef>
              <c:f>'Valle b hage'!$U$99:$U$100</c:f>
              <c:strCache>
                <c:ptCount val="2"/>
                <c:pt idx="0">
                  <c:v>BJ 2014</c:v>
                </c:pt>
                <c:pt idx="1">
                  <c:v>kr/born</c:v>
                </c:pt>
              </c:strCache>
            </c:strRef>
          </c:tx>
          <c:marker>
            <c:symbol val="none"/>
          </c:marker>
          <c:cat>
            <c:numRef>
              <c:f>'Valle b hage'!$P$101:$P$112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b hage'!$U$101:$U$112</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'Valle b hage'!$W$99:$W$100</c:f>
              <c:strCache>
                <c:ptCount val="2"/>
                <c:pt idx="0">
                  <c:v>R 2103</c:v>
                </c:pt>
                <c:pt idx="1">
                  <c:v>Kr/born</c:v>
                </c:pt>
              </c:strCache>
            </c:strRef>
          </c:tx>
          <c:marker>
            <c:symbol val="none"/>
          </c:marker>
          <c:cat>
            <c:numRef>
              <c:f>'Valle b hage'!$P$101:$P$112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b hage'!$W$101:$W$112</c:f>
              <c:numCache>
                <c:formatCode>_(* #,##0.00_);_(* \(#,##0.00\);_(* "-"??_);_(@_)</c:formatCode>
                <c:ptCount val="12"/>
                <c:pt idx="0">
                  <c:v>1.7701612903225807</c:v>
                </c:pt>
                <c:pt idx="1">
                  <c:v>3.778225806451613</c:v>
                </c:pt>
                <c:pt idx="2">
                  <c:v>5.657258064516129</c:v>
                </c:pt>
                <c:pt idx="3">
                  <c:v>7.564516129032258</c:v>
                </c:pt>
                <c:pt idx="4">
                  <c:v>9.814516129032258</c:v>
                </c:pt>
                <c:pt idx="5">
                  <c:v>9.5241935483870961</c:v>
                </c:pt>
                <c:pt idx="6">
                  <c:v>11.987903225806452</c:v>
                </c:pt>
                <c:pt idx="7">
                  <c:v>13.97983870967742</c:v>
                </c:pt>
                <c:pt idx="8">
                  <c:v>16.133064516129032</c:v>
                </c:pt>
                <c:pt idx="9">
                  <c:v>18.133064516129032</c:v>
                </c:pt>
                <c:pt idx="10">
                  <c:v>19.70967741935484</c:v>
                </c:pt>
                <c:pt idx="11">
                  <c:v>21.866935483870968</c:v>
                </c:pt>
              </c:numCache>
            </c:numRef>
          </c:val>
          <c:smooth val="0"/>
        </c:ser>
        <c:dLbls>
          <c:showLegendKey val="0"/>
          <c:showVal val="0"/>
          <c:showCatName val="0"/>
          <c:showSerName val="0"/>
          <c:showPercent val="0"/>
          <c:showBubbleSize val="0"/>
        </c:dLbls>
        <c:smooth val="0"/>
        <c:axId val="425538128"/>
        <c:axId val="425529896"/>
      </c:lineChart>
      <c:catAx>
        <c:axId val="425538128"/>
        <c:scaling>
          <c:orientation val="minMax"/>
        </c:scaling>
        <c:delete val="0"/>
        <c:axPos val="b"/>
        <c:numFmt formatCode="General" sourceLinked="1"/>
        <c:majorTickMark val="out"/>
        <c:minorTickMark val="none"/>
        <c:tickLblPos val="nextTo"/>
        <c:crossAx val="425529896"/>
        <c:crosses val="autoZero"/>
        <c:auto val="1"/>
        <c:lblAlgn val="ctr"/>
        <c:lblOffset val="100"/>
        <c:noMultiLvlLbl val="0"/>
      </c:catAx>
      <c:valAx>
        <c:axId val="425529896"/>
        <c:scaling>
          <c:orientation val="minMax"/>
        </c:scaling>
        <c:delete val="0"/>
        <c:axPos val="l"/>
        <c:majorGridlines/>
        <c:numFmt formatCode="_(* #,##0.00_);_(* \(#,##0.00\);_(* &quot;-&quot;??_);_(@_)" sourceLinked="1"/>
        <c:majorTickMark val="out"/>
        <c:minorTickMark val="none"/>
        <c:tickLblPos val="nextTo"/>
        <c:crossAx val="4255381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'Valle b hage'!$F$99</c:f>
              <c:strCache>
                <c:ptCount val="1"/>
                <c:pt idx="0">
                  <c:v>1-16 dg</c:v>
                </c:pt>
              </c:strCache>
            </c:strRef>
          </c:tx>
          <c:marker>
            <c:symbol val="none"/>
          </c:marker>
          <c:cat>
            <c:numRef>
              <c:f>'Valle b hage'!$B$100:$B$111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b hage'!$F$100:$F$111</c:f>
              <c:numCache>
                <c:formatCode>0.0\ %</c:formatCode>
                <c:ptCount val="12"/>
                <c:pt idx="0">
                  <c:v>6.7000000000000004E-2</c:v>
                </c:pt>
                <c:pt idx="1">
                  <c:v>6.7000000000000004E-2</c:v>
                </c:pt>
                <c:pt idx="2">
                  <c:v>5.0999999999999997E-2</c:v>
                </c:pt>
                <c:pt idx="3">
                  <c:v>1.0999999999999999E-2</c:v>
                </c:pt>
                <c:pt idx="4">
                  <c:v>3.6999999999999998E-2</c:v>
                </c:pt>
                <c:pt idx="5">
                  <c:v>0</c:v>
                </c:pt>
                <c:pt idx="6">
                  <c:v>3.2000000000000001E-2</c:v>
                </c:pt>
                <c:pt idx="7">
                  <c:v>2.9000000000000001E-2</c:v>
                </c:pt>
                <c:pt idx="8">
                  <c:v>3.1E-2</c:v>
                </c:pt>
                <c:pt idx="9">
                  <c:v>2.7E-2</c:v>
                </c:pt>
                <c:pt idx="10">
                  <c:v>2.9000000000000001E-2</c:v>
                </c:pt>
                <c:pt idx="11">
                  <c:v>2.8000000000000001E-2</c:v>
                </c:pt>
              </c:numCache>
            </c:numRef>
          </c:val>
          <c:smooth val="0"/>
        </c:ser>
        <c:ser>
          <c:idx val="1"/>
          <c:order val="1"/>
          <c:tx>
            <c:strRef>
              <c:f>'Valle b hage'!$G$99</c:f>
              <c:strCache>
                <c:ptCount val="1"/>
                <c:pt idx="0">
                  <c:v>1-360 dg</c:v>
                </c:pt>
              </c:strCache>
            </c:strRef>
          </c:tx>
          <c:marker>
            <c:symbol val="none"/>
          </c:marker>
          <c:cat>
            <c:numRef>
              <c:f>'Valle b hage'!$B$100:$B$111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b hage'!$G$100:$G$111</c:f>
              <c:numCache>
                <c:formatCode>0.0\ %</c:formatCode>
                <c:ptCount val="12"/>
                <c:pt idx="0">
                  <c:v>0.10199999999999999</c:v>
                </c:pt>
                <c:pt idx="1">
                  <c:v>0.13200000000000001</c:v>
                </c:pt>
                <c:pt idx="2">
                  <c:v>0.14599999999999999</c:v>
                </c:pt>
                <c:pt idx="3">
                  <c:v>9.5000000000000001E-2</c:v>
                </c:pt>
                <c:pt idx="4">
                  <c:v>0.14000000000000001</c:v>
                </c:pt>
                <c:pt idx="5">
                  <c:v>0.24</c:v>
                </c:pt>
                <c:pt idx="6">
                  <c:v>0.183</c:v>
                </c:pt>
                <c:pt idx="7">
                  <c:v>0.17399999999999999</c:v>
                </c:pt>
                <c:pt idx="8">
                  <c:v>0.183</c:v>
                </c:pt>
                <c:pt idx="9">
                  <c:v>0.19900000000000001</c:v>
                </c:pt>
                <c:pt idx="10">
                  <c:v>0.20799999999999999</c:v>
                </c:pt>
                <c:pt idx="11">
                  <c:v>0.22500000000000001</c:v>
                </c:pt>
              </c:numCache>
            </c:numRef>
          </c:val>
          <c:smooth val="0"/>
        </c:ser>
        <c:ser>
          <c:idx val="2"/>
          <c:order val="2"/>
          <c:tx>
            <c:strRef>
              <c:f>'Valle b hage'!$H$99</c:f>
              <c:strCache>
                <c:ptCount val="1"/>
                <c:pt idx="0">
                  <c:v>norm</c:v>
                </c:pt>
              </c:strCache>
            </c:strRef>
          </c:tx>
          <c:marker>
            <c:symbol val="none"/>
          </c:marker>
          <c:cat>
            <c:numRef>
              <c:f>'Valle b hage'!$B$100:$B$111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b hage'!$H$100:$H$111</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425530680"/>
        <c:axId val="425531072"/>
      </c:lineChart>
      <c:catAx>
        <c:axId val="425530680"/>
        <c:scaling>
          <c:orientation val="minMax"/>
        </c:scaling>
        <c:delete val="0"/>
        <c:axPos val="b"/>
        <c:numFmt formatCode="General" sourceLinked="1"/>
        <c:majorTickMark val="out"/>
        <c:minorTickMark val="none"/>
        <c:tickLblPos val="nextTo"/>
        <c:crossAx val="425531072"/>
        <c:crosses val="autoZero"/>
        <c:auto val="1"/>
        <c:lblAlgn val="ctr"/>
        <c:lblOffset val="100"/>
        <c:noMultiLvlLbl val="0"/>
      </c:catAx>
      <c:valAx>
        <c:axId val="425531072"/>
        <c:scaling>
          <c:orientation val="minMax"/>
        </c:scaling>
        <c:delete val="0"/>
        <c:axPos val="l"/>
        <c:majorGridlines/>
        <c:numFmt formatCode="0.0\ %" sourceLinked="1"/>
        <c:majorTickMark val="out"/>
        <c:minorTickMark val="none"/>
        <c:tickLblPos val="nextTo"/>
        <c:crossAx val="4255306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'Valle b hage'!$C$5</c:f>
              <c:strCache>
                <c:ptCount val="1"/>
                <c:pt idx="0">
                  <c:v>R 2015</c:v>
                </c:pt>
              </c:strCache>
            </c:strRef>
          </c:tx>
          <c:marker>
            <c:symbol val="none"/>
          </c:marker>
          <c:cat>
            <c:numRef>
              <c:f>'Valle b hage'!$B$6:$B$17</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b hage'!$C$6:$C$17</c:f>
              <c:numCache>
                <c:formatCode>#,##0</c:formatCode>
                <c:ptCount val="12"/>
                <c:pt idx="0">
                  <c:v>444</c:v>
                </c:pt>
                <c:pt idx="1">
                  <c:v>793</c:v>
                </c:pt>
                <c:pt idx="2">
                  <c:v>1250</c:v>
                </c:pt>
                <c:pt idx="3">
                  <c:v>1591</c:v>
                </c:pt>
                <c:pt idx="4">
                  <c:v>2125</c:v>
                </c:pt>
                <c:pt idx="5">
                  <c:v>1720</c:v>
                </c:pt>
                <c:pt idx="6">
                  <c:v>2240</c:v>
                </c:pt>
                <c:pt idx="7">
                  <c:v>2823</c:v>
                </c:pt>
              </c:numCache>
            </c:numRef>
          </c:val>
          <c:smooth val="0"/>
        </c:ser>
        <c:ser>
          <c:idx val="1"/>
          <c:order val="1"/>
          <c:tx>
            <c:strRef>
              <c:f>'Valle b hage'!$D$5</c:f>
              <c:strCache>
                <c:ptCount val="1"/>
                <c:pt idx="0">
                  <c:v>B 2015</c:v>
                </c:pt>
              </c:strCache>
            </c:strRef>
          </c:tx>
          <c:marker>
            <c:symbol val="none"/>
          </c:marker>
          <c:cat>
            <c:numRef>
              <c:f>'Valle b hage'!$B$6:$B$17</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'Valle b hage'!$D$6:$D$17</c:f>
              <c:numCache>
                <c:formatCode>#,##0</c:formatCode>
                <c:ptCount val="12"/>
                <c:pt idx="0">
                  <c:v>4.8029999999999999</c:v>
                </c:pt>
                <c:pt idx="1">
                  <c:v>706.17899999999997</c:v>
                </c:pt>
                <c:pt idx="2">
                  <c:v>1425.7370000000001</c:v>
                </c:pt>
                <c:pt idx="3">
                  <c:v>1854.201</c:v>
                </c:pt>
                <c:pt idx="4">
                  <c:v>2335.6260000000002</c:v>
                </c:pt>
                <c:pt idx="5">
                  <c:v>2215.3110000000001</c:v>
                </c:pt>
                <c:pt idx="6">
                  <c:v>2758.5549999999998</c:v>
                </c:pt>
                <c:pt idx="7">
                  <c:v>3246.6089999999999</c:v>
                </c:pt>
                <c:pt idx="8">
                  <c:v>3849.79</c:v>
                </c:pt>
                <c:pt idx="9">
                  <c:v>4187.2089999999998</c:v>
                </c:pt>
                <c:pt idx="10">
                  <c:v>4707.4780000000001</c:v>
                </c:pt>
                <c:pt idx="11">
                  <c:v>5266.5590000000002</c:v>
                </c:pt>
              </c:numCache>
            </c:numRef>
          </c:val>
          <c:smooth val="0"/>
        </c:ser>
        <c:dLbls>
          <c:showLegendKey val="0"/>
          <c:showVal val="0"/>
          <c:showCatName val="0"/>
          <c:showSerName val="0"/>
          <c:showPercent val="0"/>
          <c:showBubbleSize val="0"/>
        </c:dLbls>
        <c:smooth val="0"/>
        <c:axId val="425543224"/>
        <c:axId val="425542048"/>
      </c:lineChart>
      <c:catAx>
        <c:axId val="425543224"/>
        <c:scaling>
          <c:orientation val="minMax"/>
        </c:scaling>
        <c:delete val="0"/>
        <c:axPos val="b"/>
        <c:numFmt formatCode="#,##0" sourceLinked="1"/>
        <c:majorTickMark val="out"/>
        <c:minorTickMark val="none"/>
        <c:tickLblPos val="nextTo"/>
        <c:crossAx val="425542048"/>
        <c:crosses val="autoZero"/>
        <c:auto val="1"/>
        <c:lblAlgn val="ctr"/>
        <c:lblOffset val="100"/>
        <c:noMultiLvlLbl val="0"/>
      </c:catAx>
      <c:valAx>
        <c:axId val="425542048"/>
        <c:scaling>
          <c:orientation val="minMax"/>
        </c:scaling>
        <c:delete val="0"/>
        <c:axPos val="l"/>
        <c:majorGridlines/>
        <c:numFmt formatCode="#,##0" sourceLinked="1"/>
        <c:majorTickMark val="out"/>
        <c:minorTickMark val="none"/>
        <c:tickLblPos val="nextTo"/>
        <c:crossAx val="425543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Skatt!$T$5</c:f>
              <c:strCache>
                <c:ptCount val="1"/>
                <c:pt idx="0">
                  <c:v>R 2015</c:v>
                </c:pt>
              </c:strCache>
            </c:strRef>
          </c:tx>
          <c:marker>
            <c:symbol val="none"/>
          </c:marker>
          <c:cat>
            <c:numRef>
              <c:f>Skatt!$S$6:$S$17</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Skatt!$T$6:$T$17</c:f>
              <c:numCache>
                <c:formatCode>#,##0</c:formatCode>
                <c:ptCount val="12"/>
                <c:pt idx="0">
                  <c:v>0</c:v>
                </c:pt>
                <c:pt idx="1">
                  <c:v>0</c:v>
                </c:pt>
                <c:pt idx="2">
                  <c:v>874</c:v>
                </c:pt>
                <c:pt idx="3">
                  <c:v>1228</c:v>
                </c:pt>
                <c:pt idx="4">
                  <c:v>2976</c:v>
                </c:pt>
                <c:pt idx="5">
                  <c:v>3527</c:v>
                </c:pt>
                <c:pt idx="6">
                  <c:v>6057</c:v>
                </c:pt>
                <c:pt idx="7">
                  <c:v>7577</c:v>
                </c:pt>
              </c:numCache>
            </c:numRef>
          </c:val>
          <c:smooth val="0"/>
        </c:ser>
        <c:ser>
          <c:idx val="1"/>
          <c:order val="1"/>
          <c:tx>
            <c:strRef>
              <c:f>Skatt!$U$5</c:f>
              <c:strCache>
                <c:ptCount val="1"/>
                <c:pt idx="0">
                  <c:v>B 2015</c:v>
                </c:pt>
              </c:strCache>
            </c:strRef>
          </c:tx>
          <c:marker>
            <c:symbol val="none"/>
          </c:marker>
          <c:cat>
            <c:numRef>
              <c:f>Skatt!$S$6:$S$17</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Skatt!$U$6:$U$17</c:f>
              <c:numCache>
                <c:formatCode>#,##0</c:formatCode>
                <c:ptCount val="12"/>
                <c:pt idx="0">
                  <c:v>0</c:v>
                </c:pt>
                <c:pt idx="1">
                  <c:v>0</c:v>
                </c:pt>
                <c:pt idx="2">
                  <c:v>1073</c:v>
                </c:pt>
                <c:pt idx="3">
                  <c:v>1322</c:v>
                </c:pt>
                <c:pt idx="4">
                  <c:v>2423</c:v>
                </c:pt>
                <c:pt idx="5">
                  <c:v>2643</c:v>
                </c:pt>
                <c:pt idx="6">
                  <c:v>3527</c:v>
                </c:pt>
                <c:pt idx="7">
                  <c:v>4264</c:v>
                </c:pt>
                <c:pt idx="8">
                  <c:v>4486</c:v>
                </c:pt>
                <c:pt idx="9">
                  <c:v>6227</c:v>
                </c:pt>
                <c:pt idx="10">
                  <c:v>6227</c:v>
                </c:pt>
                <c:pt idx="11">
                  <c:v>8248</c:v>
                </c:pt>
              </c:numCache>
            </c:numRef>
          </c:val>
          <c:smooth val="0"/>
        </c:ser>
        <c:dLbls>
          <c:showLegendKey val="0"/>
          <c:showVal val="0"/>
          <c:showCatName val="0"/>
          <c:showSerName val="0"/>
          <c:showPercent val="0"/>
          <c:showBubbleSize val="0"/>
        </c:dLbls>
        <c:smooth val="0"/>
        <c:axId val="384552272"/>
        <c:axId val="384555408"/>
      </c:lineChart>
      <c:catAx>
        <c:axId val="384552272"/>
        <c:scaling>
          <c:orientation val="minMax"/>
        </c:scaling>
        <c:delete val="0"/>
        <c:axPos val="b"/>
        <c:numFmt formatCode="#,##0" sourceLinked="1"/>
        <c:majorTickMark val="out"/>
        <c:minorTickMark val="none"/>
        <c:tickLblPos val="nextTo"/>
        <c:crossAx val="384555408"/>
        <c:crosses val="autoZero"/>
        <c:auto val="1"/>
        <c:lblAlgn val="ctr"/>
        <c:lblOffset val="100"/>
        <c:noMultiLvlLbl val="0"/>
      </c:catAx>
      <c:valAx>
        <c:axId val="384555408"/>
        <c:scaling>
          <c:orientation val="minMax"/>
        </c:scaling>
        <c:delete val="0"/>
        <c:axPos val="l"/>
        <c:majorGridlines/>
        <c:numFmt formatCode="#,##0" sourceLinked="1"/>
        <c:majorTickMark val="out"/>
        <c:minorTickMark val="none"/>
        <c:tickLblPos val="nextTo"/>
        <c:crossAx val="3845522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'stette bhg'!$F$98</c:f>
              <c:strCache>
                <c:ptCount val="1"/>
                <c:pt idx="0">
                  <c:v>1-16 dg</c:v>
                </c:pt>
              </c:strCache>
            </c:strRef>
          </c:tx>
          <c:marker>
            <c:symbol val="none"/>
          </c:marker>
          <c:cat>
            <c:numRef>
              <c:f>'stette bhg'!$B$99:$B$110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bhg'!$F$99:$F$110</c:f>
              <c:numCache>
                <c:formatCode>0.0\ %</c:formatCode>
                <c:ptCount val="12"/>
                <c:pt idx="0">
                  <c:v>0.1</c:v>
                </c:pt>
                <c:pt idx="1">
                  <c:v>0.12</c:v>
                </c:pt>
                <c:pt idx="2">
                  <c:v>1.7000000000000001E-2</c:v>
                </c:pt>
                <c:pt idx="3">
                  <c:v>0.02</c:v>
                </c:pt>
                <c:pt idx="4">
                  <c:v>3.1E-2</c:v>
                </c:pt>
                <c:pt idx="5">
                  <c:v>3.4000000000000002E-2</c:v>
                </c:pt>
                <c:pt idx="6">
                  <c:v>3.5999999999999997E-2</c:v>
                </c:pt>
                <c:pt idx="7">
                  <c:v>4.2999999999999997E-2</c:v>
                </c:pt>
                <c:pt idx="8">
                  <c:v>3.9E-2</c:v>
                </c:pt>
                <c:pt idx="9">
                  <c:v>4.1000000000000002E-2</c:v>
                </c:pt>
                <c:pt idx="10">
                  <c:v>0.04</c:v>
                </c:pt>
                <c:pt idx="11">
                  <c:v>3.6999999999999998E-2</c:v>
                </c:pt>
              </c:numCache>
            </c:numRef>
          </c:val>
          <c:smooth val="0"/>
        </c:ser>
        <c:ser>
          <c:idx val="1"/>
          <c:order val="1"/>
          <c:tx>
            <c:strRef>
              <c:f>'stette bhg'!$G$98</c:f>
              <c:strCache>
                <c:ptCount val="1"/>
                <c:pt idx="0">
                  <c:v>1-360 dg</c:v>
                </c:pt>
              </c:strCache>
            </c:strRef>
          </c:tx>
          <c:marker>
            <c:symbol val="none"/>
          </c:marker>
          <c:cat>
            <c:numRef>
              <c:f>'stette bhg'!$B$99:$B$110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bhg'!$G$99:$G$110</c:f>
              <c:numCache>
                <c:formatCode>0.0\ %</c:formatCode>
                <c:ptCount val="12"/>
                <c:pt idx="0">
                  <c:v>0.10299999999999999</c:v>
                </c:pt>
                <c:pt idx="1">
                  <c:v>0.1</c:v>
                </c:pt>
                <c:pt idx="2">
                  <c:v>8.3000000000000004E-2</c:v>
                </c:pt>
                <c:pt idx="3">
                  <c:v>7.9000000000000001E-2</c:v>
                </c:pt>
                <c:pt idx="4">
                  <c:v>9.8000000000000004E-2</c:v>
                </c:pt>
                <c:pt idx="5">
                  <c:v>0.11700000000000001</c:v>
                </c:pt>
                <c:pt idx="6">
                  <c:v>0.113</c:v>
                </c:pt>
                <c:pt idx="7">
                  <c:v>0.126</c:v>
                </c:pt>
                <c:pt idx="8">
                  <c:v>0.13200000000000001</c:v>
                </c:pt>
                <c:pt idx="9">
                  <c:v>0.14000000000000001</c:v>
                </c:pt>
                <c:pt idx="10">
                  <c:v>0.13900000000000001</c:v>
                </c:pt>
                <c:pt idx="11">
                  <c:v>0.13500000000000001</c:v>
                </c:pt>
              </c:numCache>
            </c:numRef>
          </c:val>
          <c:smooth val="0"/>
        </c:ser>
        <c:ser>
          <c:idx val="2"/>
          <c:order val="2"/>
          <c:tx>
            <c:strRef>
              <c:f>'stette bhg'!$H$98</c:f>
              <c:strCache>
                <c:ptCount val="1"/>
                <c:pt idx="0">
                  <c:v>norm</c:v>
                </c:pt>
              </c:strCache>
            </c:strRef>
          </c:tx>
          <c:marker>
            <c:symbol val="none"/>
          </c:marker>
          <c:cat>
            <c:numRef>
              <c:f>'stette bhg'!$B$99:$B$110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bhg'!$H$99:$H$110</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425542832"/>
        <c:axId val="425542440"/>
      </c:lineChart>
      <c:catAx>
        <c:axId val="425542832"/>
        <c:scaling>
          <c:orientation val="minMax"/>
        </c:scaling>
        <c:delete val="0"/>
        <c:axPos val="b"/>
        <c:numFmt formatCode="General" sourceLinked="1"/>
        <c:majorTickMark val="out"/>
        <c:minorTickMark val="none"/>
        <c:tickLblPos val="nextTo"/>
        <c:crossAx val="425542440"/>
        <c:crosses val="autoZero"/>
        <c:auto val="1"/>
        <c:lblAlgn val="ctr"/>
        <c:lblOffset val="100"/>
        <c:noMultiLvlLbl val="0"/>
      </c:catAx>
      <c:valAx>
        <c:axId val="425542440"/>
        <c:scaling>
          <c:orientation val="minMax"/>
        </c:scaling>
        <c:delete val="0"/>
        <c:axPos val="l"/>
        <c:majorGridlines/>
        <c:numFmt formatCode="0.0\ %" sourceLinked="1"/>
        <c:majorTickMark val="out"/>
        <c:minorTickMark val="none"/>
        <c:tickLblPos val="nextTo"/>
        <c:crossAx val="4255428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9671879657702"/>
          <c:y val="3.3415569442659929E-2"/>
          <c:w val="0.45244370769443293"/>
          <c:h val="0.80203057941533318"/>
        </c:manualLayout>
      </c:layout>
      <c:lineChart>
        <c:grouping val="standard"/>
        <c:varyColors val="0"/>
        <c:ser>
          <c:idx val="0"/>
          <c:order val="0"/>
          <c:tx>
            <c:strRef>
              <c:f>'stette bhg'!$R$98:$R$99</c:f>
              <c:strCache>
                <c:ptCount val="2"/>
                <c:pt idx="0">
                  <c:v>R2014</c:v>
                </c:pt>
                <c:pt idx="1">
                  <c:v>kr/born</c:v>
                </c:pt>
              </c:strCache>
            </c:strRef>
          </c:tx>
          <c:marker>
            <c:symbol val="none"/>
          </c:marker>
          <c:cat>
            <c:numRef>
              <c:f>'stette bhg'!$P$100:$P$111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bhg'!$R$100:$R$111</c:f>
              <c:numCache>
                <c:formatCode>_(* #,##0.00_);_(* \(#,##0.00\);_(* "-"??_);_(@_)</c:formatCode>
                <c:ptCount val="12"/>
                <c:pt idx="0">
                  <c:v>-0.26209677419354838</c:v>
                </c:pt>
                <c:pt idx="1">
                  <c:v>3.4274193548387095</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'stette bhg'!$T$98:$T$99</c:f>
              <c:strCache>
                <c:ptCount val="2"/>
                <c:pt idx="0">
                  <c:v>B2014</c:v>
                </c:pt>
                <c:pt idx="1">
                  <c:v>kr/born</c:v>
                </c:pt>
              </c:strCache>
            </c:strRef>
          </c:tx>
          <c:marker>
            <c:symbol val="none"/>
          </c:marker>
          <c:cat>
            <c:numRef>
              <c:f>'stette bhg'!$P$100:$P$111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bhg'!$T$100:$T$111</c:f>
              <c:numCache>
                <c:formatCode>_(* #,##0.00_);_(* \(#,##0.00\);_(* "-"??_);_(@_)</c:formatCode>
                <c:ptCount val="12"/>
                <c:pt idx="0">
                  <c:v>-1.563306451612903E-2</c:v>
                </c:pt>
                <c:pt idx="1">
                  <c:v>2.8726008064516129</c:v>
                </c:pt>
                <c:pt idx="2">
                  <c:v>4.3672862903225802</c:v>
                </c:pt>
                <c:pt idx="3">
                  <c:v>5.714419354838709</c:v>
                </c:pt>
                <c:pt idx="4">
                  <c:v>7.3077056451612901</c:v>
                </c:pt>
                <c:pt idx="5">
                  <c:v>6.9727903225806447</c:v>
                </c:pt>
                <c:pt idx="6">
                  <c:v>8.7679758064516129</c:v>
                </c:pt>
                <c:pt idx="7">
                  <c:v>9.9660806451612913</c:v>
                </c:pt>
                <c:pt idx="8">
                  <c:v>11.401685483870967</c:v>
                </c:pt>
                <c:pt idx="9">
                  <c:v>12.522943548387097</c:v>
                </c:pt>
                <c:pt idx="10">
                  <c:v>13.672225806451612</c:v>
                </c:pt>
                <c:pt idx="11">
                  <c:v>15.077931451612905</c:v>
                </c:pt>
              </c:numCache>
            </c:numRef>
          </c:val>
          <c:smooth val="0"/>
        </c:ser>
        <c:ser>
          <c:idx val="2"/>
          <c:order val="2"/>
          <c:tx>
            <c:strRef>
              <c:f>'stette bhg'!$U$98:$U$99</c:f>
              <c:strCache>
                <c:ptCount val="2"/>
                <c:pt idx="0">
                  <c:v>BJ 2014</c:v>
                </c:pt>
                <c:pt idx="1">
                  <c:v>kr/born</c:v>
                </c:pt>
              </c:strCache>
            </c:strRef>
          </c:tx>
          <c:marker>
            <c:symbol val="none"/>
          </c:marker>
          <c:cat>
            <c:numRef>
              <c:f>'stette bhg'!$P$100:$P$111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bhg'!$U$100:$U$111</c:f>
              <c:numCache>
                <c:formatCode>_(* #,##0.00_);_(* \(#,##0.00\);_(* "-"??_);_(@_)</c:formatCode>
                <c:ptCount val="12"/>
                <c:pt idx="0">
                  <c:v>1.4753104838709679</c:v>
                </c:pt>
                <c:pt idx="1">
                  <c:v>0.33707661290322594</c:v>
                </c:pt>
                <c:pt idx="2">
                  <c:v>0.32222983870967747</c:v>
                </c:pt>
                <c:pt idx="3">
                  <c:v>3.9612903225806732E-2</c:v>
                </c:pt>
                <c:pt idx="4">
                  <c:v>0.11164919354838741</c:v>
                </c:pt>
                <c:pt idx="5">
                  <c:v>-0.96069354838709653</c:v>
                </c:pt>
                <c:pt idx="6">
                  <c:v>-0.68329838709677448</c:v>
                </c:pt>
                <c:pt idx="7">
                  <c:v>-0.12333870967742014</c:v>
                </c:pt>
                <c:pt idx="8">
                  <c:v>-11.401685483870967</c:v>
                </c:pt>
                <c:pt idx="9">
                  <c:v>-12.522943548387097</c:v>
                </c:pt>
                <c:pt idx="10">
                  <c:v>-13.672225806451612</c:v>
                </c:pt>
                <c:pt idx="11">
                  <c:v>-15.077931451612905</c:v>
                </c:pt>
              </c:numCache>
            </c:numRef>
          </c:val>
          <c:smooth val="0"/>
        </c:ser>
        <c:ser>
          <c:idx val="3"/>
          <c:order val="3"/>
          <c:tx>
            <c:strRef>
              <c:f>'stette bhg'!$W$98:$W$99</c:f>
              <c:strCache>
                <c:ptCount val="2"/>
                <c:pt idx="0">
                  <c:v>R 2103</c:v>
                </c:pt>
                <c:pt idx="1">
                  <c:v>Kr/born</c:v>
                </c:pt>
              </c:strCache>
            </c:strRef>
          </c:tx>
          <c:marker>
            <c:symbol val="none"/>
          </c:marker>
          <c:cat>
            <c:numRef>
              <c:f>'stette bhg'!$P$100:$P$111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bhg'!$W$100:$W$111</c:f>
              <c:numCache>
                <c:formatCode>_(* #,##0.00_);_(* \(#,##0.00\);_(* "-"??_);_(@_)</c:formatCode>
                <c:ptCount val="12"/>
                <c:pt idx="0">
                  <c:v>1.6774193548387097</c:v>
                </c:pt>
                <c:pt idx="1">
                  <c:v>3.2983870967741935</c:v>
                </c:pt>
                <c:pt idx="2">
                  <c:v>5.120967741935484</c:v>
                </c:pt>
                <c:pt idx="3">
                  <c:v>6.7661290322580649</c:v>
                </c:pt>
                <c:pt idx="4">
                  <c:v>8.6411290322580641</c:v>
                </c:pt>
                <c:pt idx="5">
                  <c:v>8.4072580645161299</c:v>
                </c:pt>
                <c:pt idx="6">
                  <c:v>10.338709677419354</c:v>
                </c:pt>
                <c:pt idx="7">
                  <c:v>12.004032258064516</c:v>
                </c:pt>
                <c:pt idx="8">
                  <c:v>13.786290322580646</c:v>
                </c:pt>
                <c:pt idx="9">
                  <c:v>15.596774193548388</c:v>
                </c:pt>
                <c:pt idx="10">
                  <c:v>17.286290322580644</c:v>
                </c:pt>
                <c:pt idx="11">
                  <c:v>18.83467741935484</c:v>
                </c:pt>
              </c:numCache>
            </c:numRef>
          </c:val>
          <c:smooth val="0"/>
        </c:ser>
        <c:dLbls>
          <c:showLegendKey val="0"/>
          <c:showVal val="0"/>
          <c:showCatName val="0"/>
          <c:showSerName val="0"/>
          <c:showPercent val="0"/>
          <c:showBubbleSize val="0"/>
        </c:dLbls>
        <c:smooth val="0"/>
        <c:axId val="425541656"/>
        <c:axId val="425543616"/>
      </c:lineChart>
      <c:catAx>
        <c:axId val="425541656"/>
        <c:scaling>
          <c:orientation val="minMax"/>
        </c:scaling>
        <c:delete val="0"/>
        <c:axPos val="b"/>
        <c:numFmt formatCode="General" sourceLinked="1"/>
        <c:majorTickMark val="out"/>
        <c:minorTickMark val="none"/>
        <c:tickLblPos val="nextTo"/>
        <c:crossAx val="425543616"/>
        <c:crosses val="autoZero"/>
        <c:auto val="1"/>
        <c:lblAlgn val="ctr"/>
        <c:lblOffset val="100"/>
        <c:noMultiLvlLbl val="0"/>
      </c:catAx>
      <c:valAx>
        <c:axId val="425543616"/>
        <c:scaling>
          <c:orientation val="minMax"/>
        </c:scaling>
        <c:delete val="0"/>
        <c:axPos val="l"/>
        <c:majorGridlines/>
        <c:numFmt formatCode="_(* #,##0.00_);_(* \(#,##0.00\);_(* &quot;-&quot;??_);_(@_)" sourceLinked="1"/>
        <c:majorTickMark val="out"/>
        <c:minorTickMark val="none"/>
        <c:tickLblPos val="nextTo"/>
        <c:crossAx val="4255416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'stette bhg'!$C$5</c:f>
              <c:strCache>
                <c:ptCount val="1"/>
                <c:pt idx="0">
                  <c:v>R 2015</c:v>
                </c:pt>
              </c:strCache>
            </c:strRef>
          </c:tx>
          <c:marker>
            <c:symbol val="none"/>
          </c:marker>
          <c:cat>
            <c:numRef>
              <c:f>'stette bhg'!$B$6:$B$17</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bhg'!$C$6:$C$17</c:f>
              <c:numCache>
                <c:formatCode>#,##0</c:formatCode>
                <c:ptCount val="12"/>
                <c:pt idx="0">
                  <c:v>362</c:v>
                </c:pt>
                <c:pt idx="1">
                  <c:v>796</c:v>
                </c:pt>
                <c:pt idx="2">
                  <c:v>1163</c:v>
                </c:pt>
                <c:pt idx="3">
                  <c:v>1427</c:v>
                </c:pt>
                <c:pt idx="4">
                  <c:v>1840</c:v>
                </c:pt>
                <c:pt idx="5">
                  <c:v>1491</c:v>
                </c:pt>
                <c:pt idx="6">
                  <c:v>2005</c:v>
                </c:pt>
                <c:pt idx="7">
                  <c:v>2441</c:v>
                </c:pt>
              </c:numCache>
            </c:numRef>
          </c:val>
          <c:smooth val="0"/>
        </c:ser>
        <c:ser>
          <c:idx val="1"/>
          <c:order val="1"/>
          <c:tx>
            <c:strRef>
              <c:f>'stette bhg'!$D$5</c:f>
              <c:strCache>
                <c:ptCount val="1"/>
                <c:pt idx="0">
                  <c:v>B 2015</c:v>
                </c:pt>
              </c:strCache>
            </c:strRef>
          </c:tx>
          <c:marker>
            <c:symbol val="none"/>
          </c:marker>
          <c:cat>
            <c:numRef>
              <c:f>'stette bhg'!$B$6:$B$17</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'stette bhg'!$D$6:$D$17</c:f>
              <c:numCache>
                <c:formatCode>#,##0</c:formatCode>
                <c:ptCount val="12"/>
                <c:pt idx="0">
                  <c:v>-3.8769999999999998</c:v>
                </c:pt>
                <c:pt idx="1">
                  <c:v>712.40499999999997</c:v>
                </c:pt>
                <c:pt idx="2">
                  <c:v>1083.087</c:v>
                </c:pt>
                <c:pt idx="3">
                  <c:v>1417.1759999999999</c:v>
                </c:pt>
                <c:pt idx="4">
                  <c:v>1812.3109999999999</c:v>
                </c:pt>
                <c:pt idx="5">
                  <c:v>1729.252</c:v>
                </c:pt>
                <c:pt idx="6">
                  <c:v>2174.4580000000001</c:v>
                </c:pt>
                <c:pt idx="7">
                  <c:v>2471.5880000000002</c:v>
                </c:pt>
                <c:pt idx="8">
                  <c:v>2827.6179999999999</c:v>
                </c:pt>
                <c:pt idx="9">
                  <c:v>3105.69</c:v>
                </c:pt>
                <c:pt idx="10">
                  <c:v>3390.712</c:v>
                </c:pt>
                <c:pt idx="11">
                  <c:v>3739.3270000000002</c:v>
                </c:pt>
              </c:numCache>
            </c:numRef>
          </c:val>
          <c:smooth val="0"/>
        </c:ser>
        <c:dLbls>
          <c:showLegendKey val="0"/>
          <c:showVal val="0"/>
          <c:showCatName val="0"/>
          <c:showSerName val="0"/>
          <c:showPercent val="0"/>
          <c:showBubbleSize val="0"/>
        </c:dLbls>
        <c:smooth val="0"/>
        <c:axId val="425277152"/>
        <c:axId val="425279112"/>
      </c:lineChart>
      <c:catAx>
        <c:axId val="425277152"/>
        <c:scaling>
          <c:orientation val="minMax"/>
        </c:scaling>
        <c:delete val="0"/>
        <c:axPos val="b"/>
        <c:numFmt formatCode="#,##0" sourceLinked="1"/>
        <c:majorTickMark val="out"/>
        <c:minorTickMark val="none"/>
        <c:tickLblPos val="nextTo"/>
        <c:crossAx val="425279112"/>
        <c:crosses val="autoZero"/>
        <c:auto val="1"/>
        <c:lblAlgn val="ctr"/>
        <c:lblOffset val="100"/>
        <c:noMultiLvlLbl val="0"/>
      </c:catAx>
      <c:valAx>
        <c:axId val="425279112"/>
        <c:scaling>
          <c:orientation val="minMax"/>
        </c:scaling>
        <c:delete val="0"/>
        <c:axPos val="l"/>
        <c:majorGridlines/>
        <c:numFmt formatCode="#,##0" sourceLinked="1"/>
        <c:majorTickMark val="out"/>
        <c:minorTickMark val="none"/>
        <c:tickLblPos val="nextTo"/>
        <c:crossAx val="4252771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'Skodje b hage'!$F$83</c:f>
              <c:strCache>
                <c:ptCount val="1"/>
                <c:pt idx="0">
                  <c:v>1-16 dg</c:v>
                </c:pt>
              </c:strCache>
            </c:strRef>
          </c:tx>
          <c:marker>
            <c:symbol val="none"/>
          </c:marker>
          <c:cat>
            <c:numRef>
              <c:f>'Skodje b hage'!$B$84:$B$95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hage'!$F$84:$F$95</c:f>
              <c:numCache>
                <c:formatCode>0.0\ %</c:formatCode>
                <c:ptCount val="12"/>
                <c:pt idx="0">
                  <c:v>5.8000000000000003E-2</c:v>
                </c:pt>
                <c:pt idx="1">
                  <c:v>5.3999999999999999E-2</c:v>
                </c:pt>
                <c:pt idx="2">
                  <c:v>6.0999999999999999E-2</c:v>
                </c:pt>
                <c:pt idx="3">
                  <c:v>5.7000000000000002E-2</c:v>
                </c:pt>
                <c:pt idx="4">
                  <c:v>4.2999999999999997E-2</c:v>
                </c:pt>
                <c:pt idx="5">
                  <c:v>2.7E-2</c:v>
                </c:pt>
                <c:pt idx="6">
                  <c:v>6.0000000000000001E-3</c:v>
                </c:pt>
                <c:pt idx="7">
                  <c:v>3.5999999999999997E-2</c:v>
                </c:pt>
                <c:pt idx="8">
                  <c:v>3.5999999999999997E-2</c:v>
                </c:pt>
                <c:pt idx="9">
                  <c:v>3.5000000000000003E-2</c:v>
                </c:pt>
                <c:pt idx="10">
                  <c:v>3.6999999999999998E-2</c:v>
                </c:pt>
                <c:pt idx="11">
                  <c:v>3.7999999999999999E-2</c:v>
                </c:pt>
              </c:numCache>
            </c:numRef>
          </c:val>
          <c:smooth val="0"/>
        </c:ser>
        <c:ser>
          <c:idx val="1"/>
          <c:order val="1"/>
          <c:tx>
            <c:strRef>
              <c:f>'Skodje b hage'!$G$83</c:f>
              <c:strCache>
                <c:ptCount val="1"/>
                <c:pt idx="0">
                  <c:v>1-360 dg</c:v>
                </c:pt>
              </c:strCache>
            </c:strRef>
          </c:tx>
          <c:marker>
            <c:symbol val="none"/>
          </c:marker>
          <c:cat>
            <c:numRef>
              <c:f>'Skodje b hage'!$B$84:$B$95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hage'!$G$84:$G$95</c:f>
              <c:numCache>
                <c:formatCode>0.0\ %</c:formatCode>
                <c:ptCount val="12"/>
                <c:pt idx="0">
                  <c:v>0.123</c:v>
                </c:pt>
                <c:pt idx="1">
                  <c:v>9.5000000000000001E-2</c:v>
                </c:pt>
                <c:pt idx="2">
                  <c:v>9.7000000000000003E-2</c:v>
                </c:pt>
                <c:pt idx="3">
                  <c:v>9.5000000000000001E-2</c:v>
                </c:pt>
                <c:pt idx="4">
                  <c:v>8.7999999999999995E-2</c:v>
                </c:pt>
                <c:pt idx="5">
                  <c:v>0.106</c:v>
                </c:pt>
                <c:pt idx="6">
                  <c:v>0.107</c:v>
                </c:pt>
                <c:pt idx="7">
                  <c:v>0.1</c:v>
                </c:pt>
                <c:pt idx="8">
                  <c:v>0.104</c:v>
                </c:pt>
                <c:pt idx="9">
                  <c:v>0.10100000000000001</c:v>
                </c:pt>
                <c:pt idx="10">
                  <c:v>9.5000000000000001E-2</c:v>
                </c:pt>
                <c:pt idx="11">
                  <c:v>9.7000000000000003E-2</c:v>
                </c:pt>
              </c:numCache>
            </c:numRef>
          </c:val>
          <c:smooth val="0"/>
        </c:ser>
        <c:ser>
          <c:idx val="2"/>
          <c:order val="2"/>
          <c:tx>
            <c:strRef>
              <c:f>'Skodje b hage'!$H$83</c:f>
              <c:strCache>
                <c:ptCount val="1"/>
                <c:pt idx="0">
                  <c:v>norm</c:v>
                </c:pt>
              </c:strCache>
            </c:strRef>
          </c:tx>
          <c:marker>
            <c:symbol val="none"/>
          </c:marker>
          <c:cat>
            <c:numRef>
              <c:f>'Skodje b hage'!$B$84:$B$95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hage'!$H$84:$H$95</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425284992"/>
        <c:axId val="425286952"/>
      </c:lineChart>
      <c:catAx>
        <c:axId val="425284992"/>
        <c:scaling>
          <c:orientation val="minMax"/>
        </c:scaling>
        <c:delete val="0"/>
        <c:axPos val="b"/>
        <c:numFmt formatCode="General" sourceLinked="1"/>
        <c:majorTickMark val="out"/>
        <c:minorTickMark val="none"/>
        <c:tickLblPos val="nextTo"/>
        <c:crossAx val="425286952"/>
        <c:crosses val="autoZero"/>
        <c:auto val="1"/>
        <c:lblAlgn val="ctr"/>
        <c:lblOffset val="100"/>
        <c:noMultiLvlLbl val="0"/>
      </c:catAx>
      <c:valAx>
        <c:axId val="425286952"/>
        <c:scaling>
          <c:orientation val="minMax"/>
        </c:scaling>
        <c:delete val="0"/>
        <c:axPos val="l"/>
        <c:majorGridlines/>
        <c:numFmt formatCode="0.0\ %" sourceLinked="1"/>
        <c:majorTickMark val="out"/>
        <c:minorTickMark val="none"/>
        <c:tickLblPos val="nextTo"/>
        <c:crossAx val="4252849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'Skodje b hage'!$R$83:$R$84</c:f>
              <c:strCache>
                <c:ptCount val="2"/>
                <c:pt idx="0">
                  <c:v>R2014</c:v>
                </c:pt>
                <c:pt idx="1">
                  <c:v>kr/born</c:v>
                </c:pt>
              </c:strCache>
            </c:strRef>
          </c:tx>
          <c:marker>
            <c:symbol val="none"/>
          </c:marker>
          <c:cat>
            <c:numRef>
              <c:f>'Skodje b hage'!$P$85:$P$96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hage'!$R$85:$R$96</c:f>
              <c:numCache>
                <c:formatCode>_(* #,##0.00_);_(* \(#,##0.00\);_(* "-"??_);_(@_)</c:formatCode>
                <c:ptCount val="12"/>
                <c:pt idx="0">
                  <c:v>6.7555555555555555</c:v>
                </c:pt>
                <c:pt idx="1">
                  <c:v>13.838888888888889</c:v>
                </c:pt>
                <c:pt idx="2">
                  <c:v>20.694444444444443</c:v>
                </c:pt>
                <c:pt idx="3">
                  <c:v>0</c:v>
                </c:pt>
                <c:pt idx="4">
                  <c:v>0</c:v>
                </c:pt>
                <c:pt idx="5">
                  <c:v>0</c:v>
                </c:pt>
                <c:pt idx="6">
                  <c:v>0</c:v>
                </c:pt>
                <c:pt idx="7">
                  <c:v>0</c:v>
                </c:pt>
                <c:pt idx="8">
                  <c:v>0</c:v>
                </c:pt>
                <c:pt idx="9">
                  <c:v>0</c:v>
                </c:pt>
                <c:pt idx="10">
                  <c:v>0</c:v>
                </c:pt>
                <c:pt idx="11">
                  <c:v>0</c:v>
                </c:pt>
              </c:numCache>
            </c:numRef>
          </c:val>
          <c:smooth val="0"/>
        </c:ser>
        <c:ser>
          <c:idx val="1"/>
          <c:order val="1"/>
          <c:tx>
            <c:strRef>
              <c:f>'Skodje b hage'!$T$83:$T$84</c:f>
              <c:strCache>
                <c:ptCount val="2"/>
                <c:pt idx="0">
                  <c:v>B2014</c:v>
                </c:pt>
                <c:pt idx="1">
                  <c:v>kr/born</c:v>
                </c:pt>
              </c:strCache>
            </c:strRef>
          </c:tx>
          <c:marker>
            <c:symbol val="none"/>
          </c:marker>
          <c:cat>
            <c:numRef>
              <c:f>'Skodje b hage'!$P$85:$P$96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hage'!$T$85:$T$96</c:f>
              <c:numCache>
                <c:formatCode>_(* #,##0.00_);_(* \(#,##0.00\);_(* "-"??_);_(@_)</c:formatCode>
                <c:ptCount val="12"/>
                <c:pt idx="0">
                  <c:v>3.236272222222222</c:v>
                </c:pt>
                <c:pt idx="1">
                  <c:v>7.9455444444444447</c:v>
                </c:pt>
                <c:pt idx="2">
                  <c:v>12.048883333333333</c:v>
                </c:pt>
                <c:pt idx="3">
                  <c:v>16.072749999999999</c:v>
                </c:pt>
                <c:pt idx="4">
                  <c:v>20.07405</c:v>
                </c:pt>
                <c:pt idx="5">
                  <c:v>18.906383333333334</c:v>
                </c:pt>
                <c:pt idx="6">
                  <c:v>24.021805555555556</c:v>
                </c:pt>
                <c:pt idx="7">
                  <c:v>27.294555555555558</c:v>
                </c:pt>
                <c:pt idx="8">
                  <c:v>30.478316666666665</c:v>
                </c:pt>
                <c:pt idx="9">
                  <c:v>32.692183333333332</c:v>
                </c:pt>
                <c:pt idx="10">
                  <c:v>34.512466666666668</c:v>
                </c:pt>
                <c:pt idx="11">
                  <c:v>38.689227777777774</c:v>
                </c:pt>
              </c:numCache>
            </c:numRef>
          </c:val>
          <c:smooth val="0"/>
        </c:ser>
        <c:ser>
          <c:idx val="2"/>
          <c:order val="2"/>
          <c:tx>
            <c:strRef>
              <c:f>'Skodje b hage'!$U$83:$U$84</c:f>
              <c:strCache>
                <c:ptCount val="2"/>
                <c:pt idx="0">
                  <c:v>BJ 2014</c:v>
                </c:pt>
                <c:pt idx="1">
                  <c:v>kr/born</c:v>
                </c:pt>
              </c:strCache>
            </c:strRef>
          </c:tx>
          <c:marker>
            <c:symbol val="none"/>
          </c:marker>
          <c:cat>
            <c:numRef>
              <c:f>'Skodje b hage'!$P$85:$P$96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hage'!$U$85:$U$96</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'Skodje b hage'!$W$83:$W$84</c:f>
              <c:strCache>
                <c:ptCount val="2"/>
                <c:pt idx="0">
                  <c:v>R 2103</c:v>
                </c:pt>
                <c:pt idx="1">
                  <c:v>Kr/born</c:v>
                </c:pt>
              </c:strCache>
            </c:strRef>
          </c:tx>
          <c:marker>
            <c:symbol val="none"/>
          </c:marker>
          <c:cat>
            <c:numRef>
              <c:f>'Skodje b hage'!$P$85:$P$96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'Skodje b hage'!$W$85:$W$96</c:f>
              <c:numCache>
                <c:formatCode>_(* #,##0.00_);_(* \(#,##0.00\);_(* "-"??_);_(@_)</c:formatCode>
                <c:ptCount val="12"/>
                <c:pt idx="0">
                  <c:v>6.2</c:v>
                </c:pt>
                <c:pt idx="1">
                  <c:v>12.388888888888889</c:v>
                </c:pt>
                <c:pt idx="2">
                  <c:v>18.555555555555557</c:v>
                </c:pt>
                <c:pt idx="3">
                  <c:v>25.533333333333335</c:v>
                </c:pt>
                <c:pt idx="4">
                  <c:v>32.81111111111111</c:v>
                </c:pt>
                <c:pt idx="5">
                  <c:v>30.461111111111112</c:v>
                </c:pt>
                <c:pt idx="6">
                  <c:v>38.916666666666664</c:v>
                </c:pt>
                <c:pt idx="7">
                  <c:v>45.905555555555559</c:v>
                </c:pt>
                <c:pt idx="8">
                  <c:v>52.7</c:v>
                </c:pt>
                <c:pt idx="9">
                  <c:v>59.572222222222223</c:v>
                </c:pt>
                <c:pt idx="10">
                  <c:v>66.844444444444449</c:v>
                </c:pt>
                <c:pt idx="11">
                  <c:v>73.577777777777783</c:v>
                </c:pt>
              </c:numCache>
            </c:numRef>
          </c:val>
          <c:smooth val="0"/>
        </c:ser>
        <c:dLbls>
          <c:showLegendKey val="0"/>
          <c:showVal val="0"/>
          <c:showCatName val="0"/>
          <c:showSerName val="0"/>
          <c:showPercent val="0"/>
          <c:showBubbleSize val="0"/>
        </c:dLbls>
        <c:smooth val="0"/>
        <c:axId val="425283816"/>
        <c:axId val="425284208"/>
      </c:lineChart>
      <c:catAx>
        <c:axId val="425283816"/>
        <c:scaling>
          <c:orientation val="minMax"/>
        </c:scaling>
        <c:delete val="0"/>
        <c:axPos val="b"/>
        <c:numFmt formatCode="General" sourceLinked="1"/>
        <c:majorTickMark val="out"/>
        <c:minorTickMark val="none"/>
        <c:tickLblPos val="nextTo"/>
        <c:crossAx val="425284208"/>
        <c:crosses val="autoZero"/>
        <c:auto val="1"/>
        <c:lblAlgn val="ctr"/>
        <c:lblOffset val="100"/>
        <c:noMultiLvlLbl val="0"/>
      </c:catAx>
      <c:valAx>
        <c:axId val="425284208"/>
        <c:scaling>
          <c:orientation val="minMax"/>
        </c:scaling>
        <c:delete val="0"/>
        <c:axPos val="l"/>
        <c:majorGridlines/>
        <c:numFmt formatCode="_(* #,##0.00_);_(* \(#,##0.00\);_(* &quot;-&quot;??_);_(@_)" sourceLinked="1"/>
        <c:majorTickMark val="out"/>
        <c:minorTickMark val="none"/>
        <c:tickLblPos val="nextTo"/>
        <c:crossAx val="4252838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'Prestemarka bhg'!$C$5</c:f>
              <c:strCache>
                <c:ptCount val="1"/>
                <c:pt idx="0">
                  <c:v>R 2015</c:v>
                </c:pt>
              </c:strCache>
            </c:strRef>
          </c:tx>
          <c:marker>
            <c:symbol val="none"/>
          </c:marker>
          <c:cat>
            <c:numRef>
              <c:f>'Prestemarka bhg'!$B$6:$B$17</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'Prestemarka bhg'!$C$6:$C$17</c:f>
              <c:numCache>
                <c:formatCode>#,##0</c:formatCode>
                <c:ptCount val="12"/>
                <c:pt idx="0">
                  <c:v>37</c:v>
                </c:pt>
                <c:pt idx="1">
                  <c:v>1307</c:v>
                </c:pt>
                <c:pt idx="2">
                  <c:v>2089</c:v>
                </c:pt>
                <c:pt idx="3">
                  <c:v>2668</c:v>
                </c:pt>
                <c:pt idx="4">
                  <c:v>3344</c:v>
                </c:pt>
                <c:pt idx="5">
                  <c:v>2943</c:v>
                </c:pt>
                <c:pt idx="6">
                  <c:v>3832</c:v>
                </c:pt>
                <c:pt idx="7">
                  <c:v>4682</c:v>
                </c:pt>
              </c:numCache>
            </c:numRef>
          </c:val>
          <c:smooth val="0"/>
        </c:ser>
        <c:ser>
          <c:idx val="1"/>
          <c:order val="1"/>
          <c:tx>
            <c:strRef>
              <c:f>'Prestemarka bhg'!$D$5</c:f>
              <c:strCache>
                <c:ptCount val="1"/>
                <c:pt idx="0">
                  <c:v>B 2015</c:v>
                </c:pt>
              </c:strCache>
            </c:strRef>
          </c:tx>
          <c:marker>
            <c:symbol val="none"/>
          </c:marker>
          <c:cat>
            <c:numRef>
              <c:f>'Prestemarka bhg'!$B$6:$B$17</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'Prestemarka bhg'!$D$6:$D$17</c:f>
              <c:numCache>
                <c:formatCode>#,##0</c:formatCode>
                <c:ptCount val="12"/>
                <c:pt idx="0">
                  <c:v>608.78933455637446</c:v>
                </c:pt>
                <c:pt idx="1">
                  <c:v>1494.6711471941444</c:v>
                </c:pt>
                <c:pt idx="2">
                  <c:v>2266.5681880155848</c:v>
                </c:pt>
                <c:pt idx="3">
                  <c:v>2684</c:v>
                </c:pt>
                <c:pt idx="4">
                  <c:v>3355</c:v>
                </c:pt>
                <c:pt idx="5">
                  <c:v>3094</c:v>
                </c:pt>
                <c:pt idx="6">
                  <c:v>3765</c:v>
                </c:pt>
                <c:pt idx="7">
                  <c:v>4436</c:v>
                </c:pt>
                <c:pt idx="8">
                  <c:v>5116</c:v>
                </c:pt>
                <c:pt idx="9">
                  <c:v>5833</c:v>
                </c:pt>
                <c:pt idx="10">
                  <c:v>6556</c:v>
                </c:pt>
                <c:pt idx="11">
                  <c:v>7278</c:v>
                </c:pt>
              </c:numCache>
            </c:numRef>
          </c:val>
          <c:smooth val="0"/>
        </c:ser>
        <c:dLbls>
          <c:showLegendKey val="0"/>
          <c:showVal val="0"/>
          <c:showCatName val="0"/>
          <c:showSerName val="0"/>
          <c:showPercent val="0"/>
          <c:showBubbleSize val="0"/>
        </c:dLbls>
        <c:smooth val="0"/>
        <c:axId val="425282640"/>
        <c:axId val="425285384"/>
      </c:lineChart>
      <c:catAx>
        <c:axId val="425282640"/>
        <c:scaling>
          <c:orientation val="minMax"/>
        </c:scaling>
        <c:delete val="0"/>
        <c:axPos val="b"/>
        <c:numFmt formatCode="#,##0" sourceLinked="1"/>
        <c:majorTickMark val="out"/>
        <c:minorTickMark val="none"/>
        <c:tickLblPos val="nextTo"/>
        <c:crossAx val="425285384"/>
        <c:crosses val="autoZero"/>
        <c:auto val="1"/>
        <c:lblAlgn val="ctr"/>
        <c:lblOffset val="100"/>
        <c:noMultiLvlLbl val="0"/>
      </c:catAx>
      <c:valAx>
        <c:axId val="425285384"/>
        <c:scaling>
          <c:orientation val="minMax"/>
        </c:scaling>
        <c:delete val="0"/>
        <c:axPos val="l"/>
        <c:majorGridlines/>
        <c:numFmt formatCode="#,##0" sourceLinked="1"/>
        <c:majorTickMark val="out"/>
        <c:minorTickMark val="none"/>
        <c:tickLblPos val="nextTo"/>
        <c:crossAx val="4252826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Felles_gr_sk!$R$102:$R$103</c:f>
              <c:strCache>
                <c:ptCount val="2"/>
                <c:pt idx="0">
                  <c:v>R2014</c:v>
                </c:pt>
                <c:pt idx="1">
                  <c:v>kr/elev</c:v>
                </c:pt>
              </c:strCache>
            </c:strRef>
          </c:tx>
          <c:marker>
            <c:symbol val="none"/>
          </c:marker>
          <c:cat>
            <c:numRef>
              <c:f>Felles_gr_sk!$P$104:$P$115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Felles_gr_sk!$R$104:$R$115</c:f>
              <c:numCache>
                <c:formatCode>_(* #,##0.00_);_(* \(#,##0.00\);_(* "-"??_);_(@_)</c:formatCode>
                <c:ptCount val="12"/>
                <c:pt idx="0">
                  <c:v>12.905555555555555</c:v>
                </c:pt>
                <c:pt idx="1">
                  <c:v>16.011111111111113</c:v>
                </c:pt>
                <c:pt idx="2">
                  <c:v>18.333333333333332</c:v>
                </c:pt>
                <c:pt idx="3">
                  <c:v>0</c:v>
                </c:pt>
                <c:pt idx="4">
                  <c:v>0</c:v>
                </c:pt>
                <c:pt idx="5">
                  <c:v>0</c:v>
                </c:pt>
                <c:pt idx="6">
                  <c:v>0</c:v>
                </c:pt>
                <c:pt idx="7">
                  <c:v>0</c:v>
                </c:pt>
                <c:pt idx="8">
                  <c:v>0</c:v>
                </c:pt>
                <c:pt idx="9">
                  <c:v>0</c:v>
                </c:pt>
                <c:pt idx="10">
                  <c:v>0</c:v>
                </c:pt>
                <c:pt idx="11">
                  <c:v>0</c:v>
                </c:pt>
              </c:numCache>
            </c:numRef>
          </c:val>
          <c:smooth val="0"/>
        </c:ser>
        <c:ser>
          <c:idx val="1"/>
          <c:order val="1"/>
          <c:tx>
            <c:strRef>
              <c:f>Felles_gr_sk!$T$102:$T$103</c:f>
              <c:strCache>
                <c:ptCount val="2"/>
                <c:pt idx="0">
                  <c:v>B2014</c:v>
                </c:pt>
                <c:pt idx="1">
                  <c:v>kr/elev</c:v>
                </c:pt>
              </c:strCache>
            </c:strRef>
          </c:tx>
          <c:marker>
            <c:symbol val="none"/>
          </c:marker>
          <c:cat>
            <c:numRef>
              <c:f>Felles_gr_sk!$P$104:$P$115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Felles_gr_sk!$T$104:$T$115</c:f>
              <c:numCache>
                <c:formatCode>_(* #,##0.00_);_(* \(#,##0.00\);_(* "-"??_);_(@_)</c:formatCode>
                <c:ptCount val="12"/>
                <c:pt idx="0">
                  <c:v>1.1508777777777777</c:v>
                </c:pt>
                <c:pt idx="1">
                  <c:v>1.6889833333333333</c:v>
                </c:pt>
                <c:pt idx="2">
                  <c:v>2.2528777777777775</c:v>
                </c:pt>
                <c:pt idx="3">
                  <c:v>5.1300944444444445</c:v>
                </c:pt>
                <c:pt idx="4">
                  <c:v>6.1233166666666659</c:v>
                </c:pt>
                <c:pt idx="5">
                  <c:v>6.1020277777777778</c:v>
                </c:pt>
                <c:pt idx="6">
                  <c:v>7.4040944444444445</c:v>
                </c:pt>
                <c:pt idx="7">
                  <c:v>7.7065333333333328</c:v>
                </c:pt>
                <c:pt idx="8">
                  <c:v>8.9663388888888882</c:v>
                </c:pt>
                <c:pt idx="9">
                  <c:v>9.5812555555555559</c:v>
                </c:pt>
                <c:pt idx="10">
                  <c:v>11.190816666666667</c:v>
                </c:pt>
                <c:pt idx="11">
                  <c:v>12.166666666666666</c:v>
                </c:pt>
              </c:numCache>
            </c:numRef>
          </c:val>
          <c:smooth val="0"/>
        </c:ser>
        <c:ser>
          <c:idx val="2"/>
          <c:order val="2"/>
          <c:tx>
            <c:strRef>
              <c:f>Felles_gr_sk!$U$102:$U$103</c:f>
              <c:strCache>
                <c:ptCount val="2"/>
                <c:pt idx="0">
                  <c:v>BJ 2014</c:v>
                </c:pt>
                <c:pt idx="1">
                  <c:v>kr/elev</c:v>
                </c:pt>
              </c:strCache>
            </c:strRef>
          </c:tx>
          <c:marker>
            <c:symbol val="none"/>
          </c:marker>
          <c:cat>
            <c:numRef>
              <c:f>Felles_gr_sk!$P$104:$P$115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Felles_gr_sk!$U$104:$U$115</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Felles_gr_sk!$W$102:$W$103</c:f>
              <c:strCache>
                <c:ptCount val="2"/>
                <c:pt idx="0">
                  <c:v>R 2103</c:v>
                </c:pt>
                <c:pt idx="1">
                  <c:v>Kr/elev</c:v>
                </c:pt>
              </c:strCache>
            </c:strRef>
          </c:tx>
          <c:marker>
            <c:symbol val="none"/>
          </c:marker>
          <c:cat>
            <c:numRef>
              <c:f>Felles_gr_sk!$P$104:$P$115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Felles_gr_sk!$W$104:$W$115</c:f>
              <c:numCache>
                <c:formatCode>_(* #,##0.00_);_(* \(#,##0.00\);_(* "-"??_);_(@_)</c:formatCode>
                <c:ptCount val="12"/>
                <c:pt idx="0">
                  <c:v>14.066666666666666</c:v>
                </c:pt>
                <c:pt idx="1">
                  <c:v>17.488888888888887</c:v>
                </c:pt>
                <c:pt idx="2">
                  <c:v>21.166666666666668</c:v>
                </c:pt>
                <c:pt idx="3">
                  <c:v>33.43888888888889</c:v>
                </c:pt>
                <c:pt idx="4">
                  <c:v>35.950000000000003</c:v>
                </c:pt>
                <c:pt idx="5">
                  <c:v>64.833333333333329</c:v>
                </c:pt>
                <c:pt idx="6">
                  <c:v>68.055555555555557</c:v>
                </c:pt>
                <c:pt idx="7">
                  <c:v>68.677777777777777</c:v>
                </c:pt>
                <c:pt idx="8">
                  <c:v>69.916666666666671</c:v>
                </c:pt>
                <c:pt idx="9">
                  <c:v>85.105555555555554</c:v>
                </c:pt>
                <c:pt idx="10">
                  <c:v>87.466666666666669</c:v>
                </c:pt>
                <c:pt idx="11">
                  <c:v>101.26111111111111</c:v>
                </c:pt>
              </c:numCache>
            </c:numRef>
          </c:val>
          <c:smooth val="0"/>
        </c:ser>
        <c:dLbls>
          <c:showLegendKey val="0"/>
          <c:showVal val="0"/>
          <c:showCatName val="0"/>
          <c:showSerName val="0"/>
          <c:showPercent val="0"/>
          <c:showBubbleSize val="0"/>
        </c:dLbls>
        <c:smooth val="0"/>
        <c:axId val="425280680"/>
        <c:axId val="425281072"/>
      </c:lineChart>
      <c:catAx>
        <c:axId val="425280680"/>
        <c:scaling>
          <c:orientation val="minMax"/>
        </c:scaling>
        <c:delete val="0"/>
        <c:axPos val="b"/>
        <c:numFmt formatCode="General" sourceLinked="1"/>
        <c:majorTickMark val="out"/>
        <c:minorTickMark val="none"/>
        <c:tickLblPos val="nextTo"/>
        <c:crossAx val="425281072"/>
        <c:crosses val="autoZero"/>
        <c:auto val="1"/>
        <c:lblAlgn val="ctr"/>
        <c:lblOffset val="100"/>
        <c:noMultiLvlLbl val="0"/>
      </c:catAx>
      <c:valAx>
        <c:axId val="425281072"/>
        <c:scaling>
          <c:orientation val="minMax"/>
        </c:scaling>
        <c:delete val="0"/>
        <c:axPos val="l"/>
        <c:majorGridlines/>
        <c:numFmt formatCode="_(* #,##0.00_);_(* \(#,##0.00\);_(* &quot;-&quot;??_);_(@_)" sourceLinked="1"/>
        <c:majorTickMark val="out"/>
        <c:minorTickMark val="none"/>
        <c:tickLblPos val="nextTo"/>
        <c:crossAx val="4252806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felles_barnehage!$C$5</c:f>
              <c:strCache>
                <c:ptCount val="1"/>
                <c:pt idx="0">
                  <c:v>R 2015</c:v>
                </c:pt>
              </c:strCache>
            </c:strRef>
          </c:tx>
          <c:marker>
            <c:symbol val="none"/>
          </c:marker>
          <c:cat>
            <c:numRef>
              <c:f>felles_barnehage!$B$6:$B$17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felles_barnehage!$C$6:$C$17</c:f>
              <c:numCache>
                <c:formatCode>#,##0</c:formatCode>
                <c:ptCount val="12"/>
                <c:pt idx="0">
                  <c:v>2033</c:v>
                </c:pt>
                <c:pt idx="1">
                  <c:v>2081</c:v>
                </c:pt>
                <c:pt idx="2">
                  <c:v>3800</c:v>
                </c:pt>
                <c:pt idx="3">
                  <c:v>4506</c:v>
                </c:pt>
                <c:pt idx="4">
                  <c:v>6073</c:v>
                </c:pt>
                <c:pt idx="5">
                  <c:v>7229</c:v>
                </c:pt>
                <c:pt idx="6">
                  <c:v>8421</c:v>
                </c:pt>
                <c:pt idx="7">
                  <c:v>9341</c:v>
                </c:pt>
              </c:numCache>
            </c:numRef>
          </c:val>
          <c:smooth val="0"/>
        </c:ser>
        <c:ser>
          <c:idx val="1"/>
          <c:order val="1"/>
          <c:tx>
            <c:strRef>
              <c:f>felles_barnehage!$D$5</c:f>
              <c:strCache>
                <c:ptCount val="1"/>
                <c:pt idx="0">
                  <c:v>B 2015</c:v>
                </c:pt>
              </c:strCache>
            </c:strRef>
          </c:tx>
          <c:marker>
            <c:symbol val="none"/>
          </c:marker>
          <c:cat>
            <c:numRef>
              <c:f>felles_barnehage!$B$6:$B$17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felles_barnehage!$D$6:$D$17</c:f>
              <c:numCache>
                <c:formatCode>#,##0</c:formatCode>
                <c:ptCount val="12"/>
                <c:pt idx="0">
                  <c:v>1289.1610000000001</c:v>
                </c:pt>
                <c:pt idx="1">
                  <c:v>2578.3220000000001</c:v>
                </c:pt>
                <c:pt idx="2">
                  <c:v>3867.4830000000002</c:v>
                </c:pt>
                <c:pt idx="3">
                  <c:v>5156.6440000000002</c:v>
                </c:pt>
                <c:pt idx="4">
                  <c:v>6445.81</c:v>
                </c:pt>
                <c:pt idx="5">
                  <c:v>7734.9759999999997</c:v>
                </c:pt>
                <c:pt idx="6">
                  <c:v>9024.1419999999998</c:v>
                </c:pt>
                <c:pt idx="7">
                  <c:v>10313.308000000001</c:v>
                </c:pt>
                <c:pt idx="8">
                  <c:v>11602.48</c:v>
                </c:pt>
                <c:pt idx="9">
                  <c:v>12891.653</c:v>
                </c:pt>
                <c:pt idx="10">
                  <c:v>14180.825999999999</c:v>
                </c:pt>
                <c:pt idx="11">
                  <c:v>15470</c:v>
                </c:pt>
              </c:numCache>
            </c:numRef>
          </c:val>
          <c:smooth val="0"/>
        </c:ser>
        <c:dLbls>
          <c:showLegendKey val="0"/>
          <c:showVal val="0"/>
          <c:showCatName val="0"/>
          <c:showSerName val="0"/>
          <c:showPercent val="0"/>
          <c:showBubbleSize val="0"/>
        </c:dLbls>
        <c:smooth val="0"/>
        <c:axId val="425283032"/>
        <c:axId val="425278720"/>
      </c:lineChart>
      <c:catAx>
        <c:axId val="425283032"/>
        <c:scaling>
          <c:orientation val="minMax"/>
        </c:scaling>
        <c:delete val="0"/>
        <c:axPos val="b"/>
        <c:numFmt formatCode="General" sourceLinked="1"/>
        <c:majorTickMark val="out"/>
        <c:minorTickMark val="none"/>
        <c:tickLblPos val="nextTo"/>
        <c:crossAx val="425278720"/>
        <c:crosses val="autoZero"/>
        <c:auto val="1"/>
        <c:lblAlgn val="ctr"/>
        <c:lblOffset val="100"/>
        <c:noMultiLvlLbl val="0"/>
      </c:catAx>
      <c:valAx>
        <c:axId val="425278720"/>
        <c:scaling>
          <c:orientation val="minMax"/>
        </c:scaling>
        <c:delete val="0"/>
        <c:axPos val="l"/>
        <c:majorGridlines/>
        <c:numFmt formatCode="#,##0" sourceLinked="1"/>
        <c:majorTickMark val="out"/>
        <c:minorTickMark val="none"/>
        <c:tickLblPos val="nextTo"/>
        <c:crossAx val="4252830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kultur!$F$109</c:f>
              <c:strCache>
                <c:ptCount val="1"/>
                <c:pt idx="0">
                  <c:v>1-16 dg</c:v>
                </c:pt>
              </c:strCache>
            </c:strRef>
          </c:tx>
          <c:marker>
            <c:symbol val="none"/>
          </c:marker>
          <c:cat>
            <c:numRef>
              <c:f>kultur!$B$110:$B$121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kultur!$F$110:$F$121</c:f>
              <c:numCache>
                <c:formatCode>0.0\ %</c:formatCode>
                <c:ptCount val="12"/>
                <c:pt idx="0">
                  <c:v>0</c:v>
                </c:pt>
                <c:pt idx="1">
                  <c:v>0</c:v>
                </c:pt>
                <c:pt idx="2">
                  <c:v>0</c:v>
                </c:pt>
                <c:pt idx="3">
                  <c:v>0</c:v>
                </c:pt>
                <c:pt idx="4">
                  <c:v>1E-3</c:v>
                </c:pt>
                <c:pt idx="5">
                  <c:v>1E-3</c:v>
                </c:pt>
                <c:pt idx="6">
                  <c:v>0</c:v>
                </c:pt>
                <c:pt idx="7">
                  <c:v>0</c:v>
                </c:pt>
                <c:pt idx="8">
                  <c:v>0</c:v>
                </c:pt>
                <c:pt idx="9">
                  <c:v>0</c:v>
                </c:pt>
                <c:pt idx="10">
                  <c:v>1E-3</c:v>
                </c:pt>
                <c:pt idx="11">
                  <c:v>1E-3</c:v>
                </c:pt>
              </c:numCache>
            </c:numRef>
          </c:val>
          <c:smooth val="0"/>
        </c:ser>
        <c:ser>
          <c:idx val="1"/>
          <c:order val="1"/>
          <c:tx>
            <c:strRef>
              <c:f>kultur!$G$109</c:f>
              <c:strCache>
                <c:ptCount val="1"/>
                <c:pt idx="0">
                  <c:v>1-360 dg</c:v>
                </c:pt>
              </c:strCache>
            </c:strRef>
          </c:tx>
          <c:marker>
            <c:symbol val="none"/>
          </c:marker>
          <c:cat>
            <c:numRef>
              <c:f>kultur!$B$110:$B$121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kultur!$G$110:$G$121</c:f>
              <c:numCache>
                <c:formatCode>0.0\ %</c:formatCode>
                <c:ptCount val="12"/>
                <c:pt idx="0">
                  <c:v>0</c:v>
                </c:pt>
                <c:pt idx="1">
                  <c:v>0</c:v>
                </c:pt>
                <c:pt idx="2">
                  <c:v>0</c:v>
                </c:pt>
                <c:pt idx="3">
                  <c:v>0</c:v>
                </c:pt>
                <c:pt idx="4">
                  <c:v>8.0000000000000002E-3</c:v>
                </c:pt>
                <c:pt idx="5">
                  <c:v>7.0000000000000001E-3</c:v>
                </c:pt>
                <c:pt idx="6">
                  <c:v>6.0000000000000001E-3</c:v>
                </c:pt>
                <c:pt idx="7">
                  <c:v>5.0000000000000001E-3</c:v>
                </c:pt>
                <c:pt idx="8">
                  <c:v>4.0000000000000001E-3</c:v>
                </c:pt>
                <c:pt idx="9">
                  <c:v>4.0000000000000001E-3</c:v>
                </c:pt>
                <c:pt idx="10">
                  <c:v>4.0000000000000001E-3</c:v>
                </c:pt>
                <c:pt idx="11">
                  <c:v>4.0000000000000001E-3</c:v>
                </c:pt>
              </c:numCache>
            </c:numRef>
          </c:val>
          <c:smooth val="0"/>
        </c:ser>
        <c:ser>
          <c:idx val="2"/>
          <c:order val="2"/>
          <c:tx>
            <c:strRef>
              <c:f>kultur!$H$109</c:f>
              <c:strCache>
                <c:ptCount val="1"/>
                <c:pt idx="0">
                  <c:v>norm</c:v>
                </c:pt>
              </c:strCache>
            </c:strRef>
          </c:tx>
          <c:marker>
            <c:symbol val="none"/>
          </c:marker>
          <c:cat>
            <c:numRef>
              <c:f>kultur!$B$110:$B$121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kultur!$H$110:$H$121</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425285776"/>
        <c:axId val="425279504"/>
      </c:lineChart>
      <c:catAx>
        <c:axId val="425285776"/>
        <c:scaling>
          <c:orientation val="minMax"/>
        </c:scaling>
        <c:delete val="0"/>
        <c:axPos val="b"/>
        <c:numFmt formatCode="General" sourceLinked="1"/>
        <c:majorTickMark val="out"/>
        <c:minorTickMark val="none"/>
        <c:tickLblPos val="nextTo"/>
        <c:crossAx val="425279504"/>
        <c:crosses val="autoZero"/>
        <c:auto val="1"/>
        <c:lblAlgn val="ctr"/>
        <c:lblOffset val="100"/>
        <c:noMultiLvlLbl val="0"/>
      </c:catAx>
      <c:valAx>
        <c:axId val="425279504"/>
        <c:scaling>
          <c:orientation val="minMax"/>
        </c:scaling>
        <c:delete val="0"/>
        <c:axPos val="l"/>
        <c:majorGridlines/>
        <c:numFmt formatCode="0.0\ %" sourceLinked="1"/>
        <c:majorTickMark val="out"/>
        <c:minorTickMark val="none"/>
        <c:tickLblPos val="nextTo"/>
        <c:crossAx val="4252857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kultur!$P$109:$P$110</c:f>
              <c:strCache>
                <c:ptCount val="2"/>
                <c:pt idx="0">
                  <c:v>R2014</c:v>
                </c:pt>
                <c:pt idx="1">
                  <c:v>kr/innb</c:v>
                </c:pt>
              </c:strCache>
            </c:strRef>
          </c:tx>
          <c:marker>
            <c:symbol val="none"/>
          </c:marker>
          <c:cat>
            <c:numRef>
              <c:f>kultur!$N$111:$N$122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kultur!$P$111:$P$122</c:f>
              <c:numCache>
                <c:formatCode>_(* #,##0.00_);_(* \(#,##0.00\);_(* "-"??_);_(@_)</c:formatCode>
                <c:ptCount val="12"/>
                <c:pt idx="0">
                  <c:v>3.0544791429222704E-2</c:v>
                </c:pt>
                <c:pt idx="1">
                  <c:v>6.8383861408707544E-2</c:v>
                </c:pt>
                <c:pt idx="2">
                  <c:v>0.12992933667654433</c:v>
                </c:pt>
                <c:pt idx="3">
                  <c:v>0</c:v>
                </c:pt>
                <c:pt idx="4">
                  <c:v>0</c:v>
                </c:pt>
                <c:pt idx="5">
                  <c:v>0</c:v>
                </c:pt>
                <c:pt idx="6">
                  <c:v>0</c:v>
                </c:pt>
                <c:pt idx="7">
                  <c:v>0</c:v>
                </c:pt>
                <c:pt idx="8">
                  <c:v>0</c:v>
                </c:pt>
                <c:pt idx="9">
                  <c:v>0</c:v>
                </c:pt>
                <c:pt idx="10">
                  <c:v>0</c:v>
                </c:pt>
                <c:pt idx="11">
                  <c:v>0</c:v>
                </c:pt>
              </c:numCache>
            </c:numRef>
          </c:val>
          <c:smooth val="0"/>
        </c:ser>
        <c:ser>
          <c:idx val="1"/>
          <c:order val="1"/>
          <c:tx>
            <c:strRef>
              <c:f>kultur!$R$109:$R$110</c:f>
              <c:strCache>
                <c:ptCount val="2"/>
                <c:pt idx="0">
                  <c:v>B2014</c:v>
                </c:pt>
                <c:pt idx="1">
                  <c:v>kr/innb</c:v>
                </c:pt>
              </c:strCache>
            </c:strRef>
          </c:tx>
          <c:marker>
            <c:symbol val="none"/>
          </c:marker>
          <c:cat>
            <c:numRef>
              <c:f>kultur!$N$111:$N$122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kultur!$R$111:$R$122</c:f>
              <c:numCache>
                <c:formatCode>_(* #,##0.00_);_(* \(#,##0.00\);_(* "-"??_);_(@_)</c:formatCode>
                <c:ptCount val="12"/>
                <c:pt idx="0">
                  <c:v>6.4835980036297647E-2</c:v>
                </c:pt>
                <c:pt idx="1">
                  <c:v>0.13650794010889292</c:v>
                </c:pt>
                <c:pt idx="2">
                  <c:v>0.13509074410163341</c:v>
                </c:pt>
                <c:pt idx="3">
                  <c:v>0.15970961887477314</c:v>
                </c:pt>
                <c:pt idx="4">
                  <c:v>0.20281306715063521</c:v>
                </c:pt>
                <c:pt idx="5">
                  <c:v>0.2191470054446461</c:v>
                </c:pt>
                <c:pt idx="6">
                  <c:v>0.2867513611615245</c:v>
                </c:pt>
                <c:pt idx="7">
                  <c:v>0.3411978221415608</c:v>
                </c:pt>
                <c:pt idx="8">
                  <c:v>0.37658802177858441</c:v>
                </c:pt>
                <c:pt idx="9">
                  <c:v>0.40902903811252267</c:v>
                </c:pt>
                <c:pt idx="10">
                  <c:v>0.46665154264972775</c:v>
                </c:pt>
                <c:pt idx="11">
                  <c:v>0.52155172413793105</c:v>
                </c:pt>
              </c:numCache>
            </c:numRef>
          </c:val>
          <c:smooth val="0"/>
        </c:ser>
        <c:ser>
          <c:idx val="2"/>
          <c:order val="2"/>
          <c:tx>
            <c:strRef>
              <c:f>kultur!$S$109:$S$110</c:f>
              <c:strCache>
                <c:ptCount val="2"/>
                <c:pt idx="0">
                  <c:v>BJ 2014</c:v>
                </c:pt>
                <c:pt idx="1">
                  <c:v>kr/innb</c:v>
                </c:pt>
              </c:strCache>
            </c:strRef>
          </c:tx>
          <c:marker>
            <c:symbol val="none"/>
          </c:marker>
          <c:cat>
            <c:numRef>
              <c:f>kultur!$N$111:$N$122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kultur!$S$111:$S$122</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kultur!$U$109:$U$110</c:f>
              <c:strCache>
                <c:ptCount val="2"/>
                <c:pt idx="0">
                  <c:v>R 2103</c:v>
                </c:pt>
                <c:pt idx="1">
                  <c:v>Kr/innb</c:v>
                </c:pt>
              </c:strCache>
            </c:strRef>
          </c:tx>
          <c:marker>
            <c:symbol val="none"/>
          </c:marker>
          <c:cat>
            <c:numRef>
              <c:f>kultur!$N$111:$N$122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kultur!$U$111:$U$122</c:f>
              <c:numCache>
                <c:formatCode>_(* #,##0.00_);_(* \(#,##0.00\);_(* "-"??_);_(@_)</c:formatCode>
                <c:ptCount val="12"/>
                <c:pt idx="0">
                  <c:v>3.2695002335357312E-2</c:v>
                </c:pt>
                <c:pt idx="1">
                  <c:v>7.4030826716487627E-2</c:v>
                </c:pt>
                <c:pt idx="2">
                  <c:v>0.14012143858010276</c:v>
                </c:pt>
                <c:pt idx="3">
                  <c:v>0.1520317608594115</c:v>
                </c:pt>
                <c:pt idx="4">
                  <c:v>0.24894908921064923</c:v>
                </c:pt>
                <c:pt idx="5">
                  <c:v>0.25969173283512376</c:v>
                </c:pt>
                <c:pt idx="6">
                  <c:v>0.28911723493694536</c:v>
                </c:pt>
                <c:pt idx="7">
                  <c:v>0.34259691732835124</c:v>
                </c:pt>
                <c:pt idx="8">
                  <c:v>0.39560952825782347</c:v>
                </c:pt>
                <c:pt idx="9">
                  <c:v>0.4205978514712751</c:v>
                </c:pt>
                <c:pt idx="10">
                  <c:v>0.51261092947220921</c:v>
                </c:pt>
                <c:pt idx="11">
                  <c:v>0.61303129378794952</c:v>
                </c:pt>
              </c:numCache>
            </c:numRef>
          </c:val>
          <c:smooth val="0"/>
        </c:ser>
        <c:dLbls>
          <c:showLegendKey val="0"/>
          <c:showVal val="0"/>
          <c:showCatName val="0"/>
          <c:showSerName val="0"/>
          <c:showPercent val="0"/>
          <c:showBubbleSize val="0"/>
        </c:dLbls>
        <c:smooth val="0"/>
        <c:axId val="425286168"/>
        <c:axId val="425287344"/>
      </c:lineChart>
      <c:catAx>
        <c:axId val="425286168"/>
        <c:scaling>
          <c:orientation val="minMax"/>
        </c:scaling>
        <c:delete val="0"/>
        <c:axPos val="b"/>
        <c:numFmt formatCode="General" sourceLinked="1"/>
        <c:majorTickMark val="out"/>
        <c:minorTickMark val="none"/>
        <c:tickLblPos val="nextTo"/>
        <c:crossAx val="425287344"/>
        <c:crosses val="autoZero"/>
        <c:auto val="1"/>
        <c:lblAlgn val="ctr"/>
        <c:lblOffset val="100"/>
        <c:noMultiLvlLbl val="0"/>
      </c:catAx>
      <c:valAx>
        <c:axId val="425287344"/>
        <c:scaling>
          <c:orientation val="minMax"/>
        </c:scaling>
        <c:delete val="0"/>
        <c:axPos val="l"/>
        <c:majorGridlines/>
        <c:numFmt formatCode="_(* #,##0.00_);_(* \(#,##0.00\);_(* &quot;-&quot;??_);_(@_)" sourceLinked="1"/>
        <c:majorTickMark val="out"/>
        <c:minorTickMark val="none"/>
        <c:tickLblPos val="nextTo"/>
        <c:crossAx val="4252861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Skatt!$C$28</c:f>
              <c:strCache>
                <c:ptCount val="1"/>
                <c:pt idx="0">
                  <c:v>R 2015</c:v>
                </c:pt>
              </c:strCache>
            </c:strRef>
          </c:tx>
          <c:marker>
            <c:symbol val="none"/>
          </c:marker>
          <c:cat>
            <c:numRef>
              <c:f>Skatt!$B$29:$B$40</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Skatt!$C$29:$C$40</c:f>
              <c:numCache>
                <c:formatCode>#,##0</c:formatCode>
                <c:ptCount val="12"/>
                <c:pt idx="0">
                  <c:v>12430</c:v>
                </c:pt>
                <c:pt idx="1">
                  <c:v>12820</c:v>
                </c:pt>
                <c:pt idx="2">
                  <c:v>29911</c:v>
                </c:pt>
                <c:pt idx="3">
                  <c:v>31262</c:v>
                </c:pt>
                <c:pt idx="4">
                  <c:v>51273</c:v>
                </c:pt>
                <c:pt idx="5">
                  <c:v>53045</c:v>
                </c:pt>
                <c:pt idx="6">
                  <c:v>67017</c:v>
                </c:pt>
                <c:pt idx="7">
                  <c:v>69674</c:v>
                </c:pt>
                <c:pt idx="8">
                  <c:v>0</c:v>
                </c:pt>
                <c:pt idx="9">
                  <c:v>0</c:v>
                </c:pt>
                <c:pt idx="10">
                  <c:v>0</c:v>
                </c:pt>
                <c:pt idx="11">
                  <c:v>0</c:v>
                </c:pt>
              </c:numCache>
            </c:numRef>
          </c:val>
          <c:smooth val="0"/>
        </c:ser>
        <c:ser>
          <c:idx val="1"/>
          <c:order val="1"/>
          <c:tx>
            <c:strRef>
              <c:f>Skatt!$D$28</c:f>
              <c:strCache>
                <c:ptCount val="1"/>
                <c:pt idx="0">
                  <c:v>B 2015</c:v>
                </c:pt>
              </c:strCache>
            </c:strRef>
          </c:tx>
          <c:marker>
            <c:symbol val="none"/>
          </c:marker>
          <c:cat>
            <c:numRef>
              <c:f>Skatt!$B$29:$B$40</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Skatt!$D$29:$D$40</c:f>
              <c:numCache>
                <c:formatCode>#,##0</c:formatCode>
                <c:ptCount val="12"/>
                <c:pt idx="0">
                  <c:v>11578</c:v>
                </c:pt>
                <c:pt idx="1">
                  <c:v>12009</c:v>
                </c:pt>
                <c:pt idx="2">
                  <c:v>28572</c:v>
                </c:pt>
                <c:pt idx="3">
                  <c:v>30134</c:v>
                </c:pt>
                <c:pt idx="4">
                  <c:v>50103</c:v>
                </c:pt>
                <c:pt idx="5">
                  <c:v>50961</c:v>
                </c:pt>
                <c:pt idx="6">
                  <c:v>63394</c:v>
                </c:pt>
                <c:pt idx="7">
                  <c:v>64938</c:v>
                </c:pt>
                <c:pt idx="8">
                  <c:v>80959</c:v>
                </c:pt>
                <c:pt idx="9">
                  <c:v>82494</c:v>
                </c:pt>
                <c:pt idx="10">
                  <c:v>99251</c:v>
                </c:pt>
                <c:pt idx="11">
                  <c:v>102069</c:v>
                </c:pt>
              </c:numCache>
            </c:numRef>
          </c:val>
          <c:smooth val="0"/>
        </c:ser>
        <c:dLbls>
          <c:showLegendKey val="0"/>
          <c:showVal val="0"/>
          <c:showCatName val="0"/>
          <c:showSerName val="0"/>
          <c:showPercent val="0"/>
          <c:showBubbleSize val="0"/>
        </c:dLbls>
        <c:smooth val="0"/>
        <c:axId val="384557368"/>
        <c:axId val="384551096"/>
      </c:lineChart>
      <c:catAx>
        <c:axId val="384557368"/>
        <c:scaling>
          <c:orientation val="minMax"/>
        </c:scaling>
        <c:delete val="0"/>
        <c:axPos val="b"/>
        <c:numFmt formatCode="#,##0" sourceLinked="1"/>
        <c:majorTickMark val="out"/>
        <c:minorTickMark val="none"/>
        <c:tickLblPos val="nextTo"/>
        <c:crossAx val="384551096"/>
        <c:crosses val="autoZero"/>
        <c:auto val="1"/>
        <c:lblAlgn val="ctr"/>
        <c:lblOffset val="100"/>
        <c:noMultiLvlLbl val="0"/>
      </c:catAx>
      <c:valAx>
        <c:axId val="384551096"/>
        <c:scaling>
          <c:orientation val="minMax"/>
        </c:scaling>
        <c:delete val="0"/>
        <c:axPos val="l"/>
        <c:majorGridlines/>
        <c:numFmt formatCode="#,##0" sourceLinked="1"/>
        <c:majorTickMark val="out"/>
        <c:minorTickMark val="none"/>
        <c:tickLblPos val="nextTo"/>
        <c:crossAx val="3845573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kultur!$C$5</c:f>
              <c:strCache>
                <c:ptCount val="1"/>
                <c:pt idx="0">
                  <c:v>R 2015</c:v>
                </c:pt>
              </c:strCache>
            </c:strRef>
          </c:tx>
          <c:marker>
            <c:symbol val="none"/>
          </c:marker>
          <c:cat>
            <c:numRef>
              <c:f>kultur!$B$6:$B$17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kultur!$C$6:$C$17</c:f>
              <c:numCache>
                <c:formatCode>General</c:formatCode>
                <c:ptCount val="12"/>
                <c:pt idx="0">
                  <c:v>286</c:v>
                </c:pt>
                <c:pt idx="1">
                  <c:v>602</c:v>
                </c:pt>
                <c:pt idx="2">
                  <c:v>595</c:v>
                </c:pt>
                <c:pt idx="3">
                  <c:v>704</c:v>
                </c:pt>
                <c:pt idx="4">
                  <c:v>916</c:v>
                </c:pt>
                <c:pt idx="5">
                  <c:v>920</c:v>
                </c:pt>
                <c:pt idx="6">
                  <c:v>1200</c:v>
                </c:pt>
                <c:pt idx="7">
                  <c:v>1254</c:v>
                </c:pt>
              </c:numCache>
            </c:numRef>
          </c:val>
          <c:smooth val="0"/>
        </c:ser>
        <c:ser>
          <c:idx val="1"/>
          <c:order val="1"/>
          <c:tx>
            <c:strRef>
              <c:f>kultur!$D$5</c:f>
              <c:strCache>
                <c:ptCount val="1"/>
                <c:pt idx="0">
                  <c:v>B 2015</c:v>
                </c:pt>
              </c:strCache>
            </c:strRef>
          </c:tx>
          <c:marker>
            <c:symbol val="none"/>
          </c:marker>
          <c:cat>
            <c:numRef>
              <c:f>kultur!$B$6:$B$17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kultur!$D$6:$D$17</c:f>
              <c:numCache>
                <c:formatCode>_ * #\ ##0_ ;_ * \-#\ ##0_ ;_ * "-"??_ ;_ @_ </c:formatCode>
                <c:ptCount val="12"/>
                <c:pt idx="0">
                  <c:v>285.79700000000003</c:v>
                </c:pt>
                <c:pt idx="1">
                  <c:v>601.72699999999998</c:v>
                </c:pt>
                <c:pt idx="2">
                  <c:v>595.48</c:v>
                </c:pt>
                <c:pt idx="3">
                  <c:v>704</c:v>
                </c:pt>
                <c:pt idx="4">
                  <c:v>894</c:v>
                </c:pt>
                <c:pt idx="5">
                  <c:v>966</c:v>
                </c:pt>
                <c:pt idx="6">
                  <c:v>1264</c:v>
                </c:pt>
                <c:pt idx="7">
                  <c:v>1504</c:v>
                </c:pt>
                <c:pt idx="8">
                  <c:v>1660</c:v>
                </c:pt>
                <c:pt idx="9">
                  <c:v>1803</c:v>
                </c:pt>
                <c:pt idx="10">
                  <c:v>2057</c:v>
                </c:pt>
                <c:pt idx="11">
                  <c:v>2299</c:v>
                </c:pt>
              </c:numCache>
            </c:numRef>
          </c:val>
          <c:smooth val="0"/>
        </c:ser>
        <c:dLbls>
          <c:showLegendKey val="0"/>
          <c:showVal val="0"/>
          <c:showCatName val="0"/>
          <c:showSerName val="0"/>
          <c:showPercent val="0"/>
          <c:showBubbleSize val="0"/>
        </c:dLbls>
        <c:smooth val="0"/>
        <c:axId val="425275584"/>
        <c:axId val="425275976"/>
      </c:lineChart>
      <c:catAx>
        <c:axId val="425275584"/>
        <c:scaling>
          <c:orientation val="minMax"/>
        </c:scaling>
        <c:delete val="0"/>
        <c:axPos val="b"/>
        <c:numFmt formatCode="General" sourceLinked="1"/>
        <c:majorTickMark val="out"/>
        <c:minorTickMark val="none"/>
        <c:tickLblPos val="nextTo"/>
        <c:crossAx val="425275976"/>
        <c:crosses val="autoZero"/>
        <c:auto val="1"/>
        <c:lblAlgn val="ctr"/>
        <c:lblOffset val="100"/>
        <c:noMultiLvlLbl val="0"/>
      </c:catAx>
      <c:valAx>
        <c:axId val="425275976"/>
        <c:scaling>
          <c:orientation val="minMax"/>
        </c:scaling>
        <c:delete val="0"/>
        <c:axPos val="l"/>
        <c:majorGridlines/>
        <c:numFmt formatCode="General" sourceLinked="1"/>
        <c:majorTickMark val="out"/>
        <c:minorTickMark val="none"/>
        <c:tickLblPos val="nextTo"/>
        <c:crossAx val="425275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SOMS!$F$92</c:f>
              <c:strCache>
                <c:ptCount val="1"/>
                <c:pt idx="0">
                  <c:v>1-16 dg</c:v>
                </c:pt>
              </c:strCache>
            </c:strRef>
          </c:tx>
          <c:marker>
            <c:symbol val="none"/>
          </c:marker>
          <c:cat>
            <c:numRef>
              <c:f>SOMS!$B$93:$B$104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SOMS!$F$93:$F$104</c:f>
              <c:numCache>
                <c:formatCode>0.0\ %</c:formatCode>
                <c:ptCount val="12"/>
                <c:pt idx="0">
                  <c:v>1.2E-2</c:v>
                </c:pt>
                <c:pt idx="1">
                  <c:v>1.9E-2</c:v>
                </c:pt>
                <c:pt idx="2">
                  <c:v>2.7E-2</c:v>
                </c:pt>
                <c:pt idx="3">
                  <c:v>2.5999999999999999E-2</c:v>
                </c:pt>
                <c:pt idx="4">
                  <c:v>2.4E-2</c:v>
                </c:pt>
                <c:pt idx="5">
                  <c:v>2.1000000000000001E-2</c:v>
                </c:pt>
                <c:pt idx="6">
                  <c:v>3.7999999999999999E-2</c:v>
                </c:pt>
                <c:pt idx="7">
                  <c:v>1.7999999999999999E-2</c:v>
                </c:pt>
                <c:pt idx="8">
                  <c:v>0.02</c:v>
                </c:pt>
                <c:pt idx="9">
                  <c:v>0.02</c:v>
                </c:pt>
                <c:pt idx="10">
                  <c:v>1.9E-2</c:v>
                </c:pt>
                <c:pt idx="11">
                  <c:v>0.02</c:v>
                </c:pt>
              </c:numCache>
            </c:numRef>
          </c:val>
          <c:smooth val="0"/>
        </c:ser>
        <c:ser>
          <c:idx val="1"/>
          <c:order val="1"/>
          <c:tx>
            <c:strRef>
              <c:f>SOMS!$G$92</c:f>
              <c:strCache>
                <c:ptCount val="1"/>
                <c:pt idx="0">
                  <c:v>1-360 dg</c:v>
                </c:pt>
              </c:strCache>
            </c:strRef>
          </c:tx>
          <c:marker>
            <c:symbol val="none"/>
          </c:marker>
          <c:cat>
            <c:numRef>
              <c:f>SOMS!$B$93:$B$104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SOMS!$G$93:$G$104</c:f>
              <c:numCache>
                <c:formatCode>0.0\ %</c:formatCode>
                <c:ptCount val="12"/>
                <c:pt idx="0">
                  <c:v>0.16700000000000001</c:v>
                </c:pt>
                <c:pt idx="1">
                  <c:v>0.16600000000000001</c:v>
                </c:pt>
                <c:pt idx="2">
                  <c:v>0.159</c:v>
                </c:pt>
                <c:pt idx="3">
                  <c:v>0.154</c:v>
                </c:pt>
                <c:pt idx="4">
                  <c:v>0.152</c:v>
                </c:pt>
                <c:pt idx="5">
                  <c:v>0.14199999999999999</c:v>
                </c:pt>
                <c:pt idx="6">
                  <c:v>0.12</c:v>
                </c:pt>
                <c:pt idx="7">
                  <c:v>0.14199999999999999</c:v>
                </c:pt>
                <c:pt idx="8">
                  <c:v>0.14199999999999999</c:v>
                </c:pt>
                <c:pt idx="9">
                  <c:v>0.14299999999999999</c:v>
                </c:pt>
                <c:pt idx="10">
                  <c:v>0.13700000000000001</c:v>
                </c:pt>
                <c:pt idx="11">
                  <c:v>0.13200000000000001</c:v>
                </c:pt>
              </c:numCache>
            </c:numRef>
          </c:val>
          <c:smooth val="0"/>
        </c:ser>
        <c:ser>
          <c:idx val="2"/>
          <c:order val="2"/>
          <c:tx>
            <c:strRef>
              <c:f>SOMS!$H$92</c:f>
              <c:strCache>
                <c:ptCount val="1"/>
                <c:pt idx="0">
                  <c:v>norm</c:v>
                </c:pt>
              </c:strCache>
            </c:strRef>
          </c:tx>
          <c:marker>
            <c:symbol val="none"/>
          </c:marker>
          <c:cat>
            <c:numRef>
              <c:f>SOMS!$B$93:$B$104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SOMS!$H$93:$H$104</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425281464"/>
        <c:axId val="425277936"/>
      </c:lineChart>
      <c:catAx>
        <c:axId val="425281464"/>
        <c:scaling>
          <c:orientation val="minMax"/>
        </c:scaling>
        <c:delete val="0"/>
        <c:axPos val="b"/>
        <c:numFmt formatCode="General" sourceLinked="1"/>
        <c:majorTickMark val="out"/>
        <c:minorTickMark val="none"/>
        <c:tickLblPos val="nextTo"/>
        <c:crossAx val="425277936"/>
        <c:crosses val="autoZero"/>
        <c:auto val="1"/>
        <c:lblAlgn val="ctr"/>
        <c:lblOffset val="100"/>
        <c:noMultiLvlLbl val="0"/>
      </c:catAx>
      <c:valAx>
        <c:axId val="425277936"/>
        <c:scaling>
          <c:orientation val="minMax"/>
        </c:scaling>
        <c:delete val="0"/>
        <c:axPos val="l"/>
        <c:majorGridlines/>
        <c:numFmt formatCode="0.0\ %" sourceLinked="1"/>
        <c:majorTickMark val="out"/>
        <c:minorTickMark val="none"/>
        <c:tickLblPos val="nextTo"/>
        <c:crossAx val="4252814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SOMS!$R$92:$R$93</c:f>
              <c:strCache>
                <c:ptCount val="2"/>
                <c:pt idx="0">
                  <c:v>R2014</c:v>
                </c:pt>
                <c:pt idx="1">
                  <c:v>kr/pers</c:v>
                </c:pt>
              </c:strCache>
            </c:strRef>
          </c:tx>
          <c:marker>
            <c:symbol val="none"/>
          </c:marker>
          <c:cat>
            <c:numRef>
              <c:f>SOMS!$P$94:$P$105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SOMS!$R$94:$R$105</c:f>
              <c:numCache>
                <c:formatCode>_(* #,##0.00_);_(* \(#,##0.00\);_(* "-"??_);_(@_)</c:formatCode>
                <c:ptCount val="12"/>
                <c:pt idx="0">
                  <c:v>7.879032258064516</c:v>
                </c:pt>
                <c:pt idx="1">
                  <c:v>14.112903225806452</c:v>
                </c:pt>
                <c:pt idx="2">
                  <c:v>22.080645161290324</c:v>
                </c:pt>
                <c:pt idx="3">
                  <c:v>28.870967741935484</c:v>
                </c:pt>
                <c:pt idx="4">
                  <c:v>36.693548387096776</c:v>
                </c:pt>
                <c:pt idx="5">
                  <c:v>0</c:v>
                </c:pt>
                <c:pt idx="6">
                  <c:v>0</c:v>
                </c:pt>
                <c:pt idx="7">
                  <c:v>0</c:v>
                </c:pt>
                <c:pt idx="8">
                  <c:v>0</c:v>
                </c:pt>
                <c:pt idx="9">
                  <c:v>0</c:v>
                </c:pt>
                <c:pt idx="10">
                  <c:v>0</c:v>
                </c:pt>
                <c:pt idx="11">
                  <c:v>0</c:v>
                </c:pt>
              </c:numCache>
            </c:numRef>
          </c:val>
          <c:smooth val="0"/>
        </c:ser>
        <c:ser>
          <c:idx val="1"/>
          <c:order val="1"/>
          <c:tx>
            <c:strRef>
              <c:f>SOMS!$T$92:$T$93</c:f>
              <c:strCache>
                <c:ptCount val="2"/>
                <c:pt idx="0">
                  <c:v>B2014</c:v>
                </c:pt>
                <c:pt idx="1">
                  <c:v>kr/pers</c:v>
                </c:pt>
              </c:strCache>
            </c:strRef>
          </c:tx>
          <c:marker>
            <c:symbol val="none"/>
          </c:marker>
          <c:cat>
            <c:numRef>
              <c:f>SOMS!$P$94:$P$105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SOMS!$T$94:$T$105</c:f>
              <c:numCache>
                <c:formatCode>_(* #,##0.00_);_(* \(#,##0.00\);_(* "-"??_);_(@_)</c:formatCode>
                <c:ptCount val="12"/>
                <c:pt idx="0">
                  <c:v>6.0000362903225808</c:v>
                </c:pt>
                <c:pt idx="1">
                  <c:v>12.439072580645162</c:v>
                </c:pt>
                <c:pt idx="2">
                  <c:v>19.869907258064515</c:v>
                </c:pt>
                <c:pt idx="3">
                  <c:v>24.910637096774192</c:v>
                </c:pt>
                <c:pt idx="4">
                  <c:v>32.196520161290323</c:v>
                </c:pt>
                <c:pt idx="5">
                  <c:v>33.01066532258065</c:v>
                </c:pt>
                <c:pt idx="6">
                  <c:v>41.963080645161284</c:v>
                </c:pt>
                <c:pt idx="7">
                  <c:v>51.460806451612903</c:v>
                </c:pt>
                <c:pt idx="8">
                  <c:v>59.60600403225807</c:v>
                </c:pt>
                <c:pt idx="9">
                  <c:v>66.310463709677421</c:v>
                </c:pt>
                <c:pt idx="10">
                  <c:v>72.654939516129033</c:v>
                </c:pt>
                <c:pt idx="11">
                  <c:v>79.381423387096774</c:v>
                </c:pt>
              </c:numCache>
            </c:numRef>
          </c:val>
          <c:smooth val="0"/>
        </c:ser>
        <c:ser>
          <c:idx val="2"/>
          <c:order val="2"/>
          <c:tx>
            <c:strRef>
              <c:f>SOMS!$U$92:$U$93</c:f>
              <c:strCache>
                <c:ptCount val="2"/>
                <c:pt idx="0">
                  <c:v>BJ 2014</c:v>
                </c:pt>
                <c:pt idx="1">
                  <c:v>kr/pers</c:v>
                </c:pt>
              </c:strCache>
            </c:strRef>
          </c:tx>
          <c:marker>
            <c:symbol val="none"/>
          </c:marker>
          <c:cat>
            <c:numRef>
              <c:f>SOMS!$P$94:$P$105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SOMS!$U$94:$U$105</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SOMS!$W$92:$W$93</c:f>
              <c:strCache>
                <c:ptCount val="2"/>
                <c:pt idx="0">
                  <c:v>R 2103</c:v>
                </c:pt>
                <c:pt idx="1">
                  <c:v>Kr/pers</c:v>
                </c:pt>
              </c:strCache>
            </c:strRef>
          </c:tx>
          <c:marker>
            <c:symbol val="none"/>
          </c:marker>
          <c:cat>
            <c:numRef>
              <c:f>SOMS!$P$94:$P$105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SOMS!$W$94:$W$105</c:f>
              <c:numCache>
                <c:formatCode>_(* #,##0.00_);_(* \(#,##0.00\);_(* "-"??_);_(@_)</c:formatCode>
                <c:ptCount val="12"/>
                <c:pt idx="0">
                  <c:v>7.975806451612903</c:v>
                </c:pt>
                <c:pt idx="1">
                  <c:v>15.47983870967742</c:v>
                </c:pt>
                <c:pt idx="2">
                  <c:v>23.004032258064516</c:v>
                </c:pt>
                <c:pt idx="3">
                  <c:v>30.596774193548388</c:v>
                </c:pt>
                <c:pt idx="4">
                  <c:v>37.612903225806448</c:v>
                </c:pt>
                <c:pt idx="5">
                  <c:v>38.576612903225808</c:v>
                </c:pt>
                <c:pt idx="6">
                  <c:v>46.483870967741936</c:v>
                </c:pt>
                <c:pt idx="7">
                  <c:v>57.74596774193548</c:v>
                </c:pt>
                <c:pt idx="8">
                  <c:v>65.810483870967744</c:v>
                </c:pt>
                <c:pt idx="9">
                  <c:v>73.875</c:v>
                </c:pt>
                <c:pt idx="10">
                  <c:v>80.193548387096769</c:v>
                </c:pt>
                <c:pt idx="11">
                  <c:v>87.786290322580641</c:v>
                </c:pt>
              </c:numCache>
            </c:numRef>
          </c:val>
          <c:smooth val="0"/>
        </c:ser>
        <c:dLbls>
          <c:showLegendKey val="0"/>
          <c:showVal val="0"/>
          <c:showCatName val="0"/>
          <c:showSerName val="0"/>
          <c:showPercent val="0"/>
          <c:showBubbleSize val="0"/>
        </c:dLbls>
        <c:smooth val="0"/>
        <c:axId val="425278328"/>
        <c:axId val="425279896"/>
      </c:lineChart>
      <c:catAx>
        <c:axId val="425278328"/>
        <c:scaling>
          <c:orientation val="minMax"/>
        </c:scaling>
        <c:delete val="0"/>
        <c:axPos val="b"/>
        <c:numFmt formatCode="General" sourceLinked="1"/>
        <c:majorTickMark val="out"/>
        <c:minorTickMark val="none"/>
        <c:tickLblPos val="nextTo"/>
        <c:crossAx val="425279896"/>
        <c:crosses val="autoZero"/>
        <c:auto val="1"/>
        <c:lblAlgn val="ctr"/>
        <c:lblOffset val="100"/>
        <c:noMultiLvlLbl val="0"/>
      </c:catAx>
      <c:valAx>
        <c:axId val="425279896"/>
        <c:scaling>
          <c:orientation val="minMax"/>
        </c:scaling>
        <c:delete val="0"/>
        <c:axPos val="l"/>
        <c:majorGridlines/>
        <c:numFmt formatCode="_(* #,##0.00_);_(* \(#,##0.00\);_(* &quot;-&quot;??_);_(@_)" sourceLinked="1"/>
        <c:majorTickMark val="out"/>
        <c:minorTickMark val="none"/>
        <c:tickLblPos val="nextTo"/>
        <c:crossAx val="4252783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SOMS!$C$5</c:f>
              <c:strCache>
                <c:ptCount val="1"/>
                <c:pt idx="0">
                  <c:v>R 2015</c:v>
                </c:pt>
              </c:strCache>
            </c:strRef>
          </c:tx>
          <c:marker>
            <c:symbol val="none"/>
          </c:marker>
          <c:cat>
            <c:numRef>
              <c:f>SOMS!$B$6:$B$17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SOMS!$C$6:$C$17</c:f>
              <c:numCache>
                <c:formatCode>#,##0</c:formatCode>
                <c:ptCount val="12"/>
                <c:pt idx="0">
                  <c:v>2138</c:v>
                </c:pt>
                <c:pt idx="1">
                  <c:v>3685</c:v>
                </c:pt>
                <c:pt idx="2">
                  <c:v>5900</c:v>
                </c:pt>
                <c:pt idx="3">
                  <c:v>7938</c:v>
                </c:pt>
                <c:pt idx="4">
                  <c:v>9903</c:v>
                </c:pt>
                <c:pt idx="5">
                  <c:v>10341</c:v>
                </c:pt>
                <c:pt idx="6">
                  <c:v>12300</c:v>
                </c:pt>
                <c:pt idx="7">
                  <c:v>14562</c:v>
                </c:pt>
              </c:numCache>
            </c:numRef>
          </c:val>
          <c:smooth val="0"/>
        </c:ser>
        <c:ser>
          <c:idx val="1"/>
          <c:order val="1"/>
          <c:tx>
            <c:strRef>
              <c:f>SOMS!$D$5</c:f>
              <c:strCache>
                <c:ptCount val="1"/>
                <c:pt idx="0">
                  <c:v>B 2015</c:v>
                </c:pt>
              </c:strCache>
            </c:strRef>
          </c:tx>
          <c:marker>
            <c:symbol val="none"/>
          </c:marker>
          <c:cat>
            <c:numRef>
              <c:f>SOMS!$B$6:$B$17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SOMS!$D$6:$D$17</c:f>
              <c:numCache>
                <c:formatCode>#,##0</c:formatCode>
                <c:ptCount val="12"/>
                <c:pt idx="0">
                  <c:v>1488.009</c:v>
                </c:pt>
                <c:pt idx="1">
                  <c:v>3084.89</c:v>
                </c:pt>
                <c:pt idx="2">
                  <c:v>4927.7370000000001</c:v>
                </c:pt>
                <c:pt idx="3">
                  <c:v>6177.8379999999997</c:v>
                </c:pt>
                <c:pt idx="4">
                  <c:v>7984.7370000000001</c:v>
                </c:pt>
                <c:pt idx="5">
                  <c:v>8186.6450000000004</c:v>
                </c:pt>
                <c:pt idx="6">
                  <c:v>10406.843999999999</c:v>
                </c:pt>
                <c:pt idx="7">
                  <c:v>12762.28</c:v>
                </c:pt>
                <c:pt idx="8">
                  <c:v>14782.289000000001</c:v>
                </c:pt>
                <c:pt idx="9">
                  <c:v>16444.994999999999</c:v>
                </c:pt>
                <c:pt idx="10">
                  <c:v>18018.424999999999</c:v>
                </c:pt>
                <c:pt idx="11">
                  <c:v>19686.593000000001</c:v>
                </c:pt>
              </c:numCache>
            </c:numRef>
          </c:val>
          <c:smooth val="0"/>
        </c:ser>
        <c:dLbls>
          <c:showLegendKey val="0"/>
          <c:showVal val="0"/>
          <c:showCatName val="0"/>
          <c:showSerName val="0"/>
          <c:showPercent val="0"/>
          <c:showBubbleSize val="0"/>
        </c:dLbls>
        <c:smooth val="0"/>
        <c:axId val="425289696"/>
        <c:axId val="425288912"/>
      </c:lineChart>
      <c:catAx>
        <c:axId val="425289696"/>
        <c:scaling>
          <c:orientation val="minMax"/>
        </c:scaling>
        <c:delete val="0"/>
        <c:axPos val="b"/>
        <c:numFmt formatCode="General" sourceLinked="1"/>
        <c:majorTickMark val="out"/>
        <c:minorTickMark val="none"/>
        <c:tickLblPos val="nextTo"/>
        <c:crossAx val="425288912"/>
        <c:crosses val="autoZero"/>
        <c:auto val="1"/>
        <c:lblAlgn val="ctr"/>
        <c:lblOffset val="100"/>
        <c:noMultiLvlLbl val="0"/>
      </c:catAx>
      <c:valAx>
        <c:axId val="425288912"/>
        <c:scaling>
          <c:orientation val="minMax"/>
        </c:scaling>
        <c:delete val="0"/>
        <c:axPos val="l"/>
        <c:majorGridlines/>
        <c:numFmt formatCode="#,##0" sourceLinked="1"/>
        <c:majorTickMark val="out"/>
        <c:minorTickMark val="none"/>
        <c:tickLblPos val="nextTo"/>
        <c:crossAx val="4252896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HBO!$G$113</c:f>
              <c:strCache>
                <c:ptCount val="1"/>
                <c:pt idx="0">
                  <c:v>1-16 dg</c:v>
                </c:pt>
              </c:strCache>
            </c:strRef>
          </c:tx>
          <c:marker>
            <c:symbol val="none"/>
          </c:marker>
          <c:cat>
            <c:numRef>
              <c:f>HBO!$C$114:$C$125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HBO!$G$114:$G$125</c:f>
              <c:numCache>
                <c:formatCode>0.0\ %</c:formatCode>
                <c:ptCount val="12"/>
                <c:pt idx="0">
                  <c:v>1.2E-2</c:v>
                </c:pt>
                <c:pt idx="1">
                  <c:v>1.0999999999999999E-2</c:v>
                </c:pt>
                <c:pt idx="2">
                  <c:v>2.8000000000000001E-2</c:v>
                </c:pt>
                <c:pt idx="3">
                  <c:v>0.03</c:v>
                </c:pt>
                <c:pt idx="4">
                  <c:v>2.7E-2</c:v>
                </c:pt>
                <c:pt idx="5">
                  <c:v>2.1000000000000001E-2</c:v>
                </c:pt>
                <c:pt idx="6">
                  <c:v>2.1999999999999999E-2</c:v>
                </c:pt>
                <c:pt idx="7">
                  <c:v>2.9000000000000001E-2</c:v>
                </c:pt>
                <c:pt idx="8">
                  <c:v>2.5000000000000001E-2</c:v>
                </c:pt>
                <c:pt idx="9">
                  <c:v>2.3E-2</c:v>
                </c:pt>
                <c:pt idx="10">
                  <c:v>2.5999999999999999E-2</c:v>
                </c:pt>
                <c:pt idx="11">
                  <c:v>2.5000000000000001E-2</c:v>
                </c:pt>
              </c:numCache>
            </c:numRef>
          </c:val>
          <c:smooth val="0"/>
        </c:ser>
        <c:ser>
          <c:idx val="1"/>
          <c:order val="1"/>
          <c:tx>
            <c:strRef>
              <c:f>HBO!$H$113</c:f>
              <c:strCache>
                <c:ptCount val="1"/>
                <c:pt idx="0">
                  <c:v>1-360 dg</c:v>
                </c:pt>
              </c:strCache>
            </c:strRef>
          </c:tx>
          <c:marker>
            <c:symbol val="none"/>
          </c:marker>
          <c:cat>
            <c:numRef>
              <c:f>HBO!$C$114:$C$125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HBO!$H$114:$H$125</c:f>
              <c:numCache>
                <c:formatCode>0.0\ %</c:formatCode>
                <c:ptCount val="12"/>
                <c:pt idx="0">
                  <c:v>0.158</c:v>
                </c:pt>
                <c:pt idx="1">
                  <c:v>0.19500000000000001</c:v>
                </c:pt>
                <c:pt idx="2">
                  <c:v>0.21199999999999999</c:v>
                </c:pt>
                <c:pt idx="3">
                  <c:v>0.19500000000000001</c:v>
                </c:pt>
                <c:pt idx="4">
                  <c:v>0.19</c:v>
                </c:pt>
                <c:pt idx="5">
                  <c:v>0.14199999999999999</c:v>
                </c:pt>
                <c:pt idx="6">
                  <c:v>0.13900000000000001</c:v>
                </c:pt>
                <c:pt idx="7">
                  <c:v>0.16900000000000001</c:v>
                </c:pt>
                <c:pt idx="8">
                  <c:v>0.13</c:v>
                </c:pt>
                <c:pt idx="9">
                  <c:v>0.11899999999999999</c:v>
                </c:pt>
                <c:pt idx="10">
                  <c:v>0.11799999999999999</c:v>
                </c:pt>
                <c:pt idx="11">
                  <c:v>0.11799999999999999</c:v>
                </c:pt>
              </c:numCache>
            </c:numRef>
          </c:val>
          <c:smooth val="0"/>
        </c:ser>
        <c:ser>
          <c:idx val="2"/>
          <c:order val="2"/>
          <c:tx>
            <c:strRef>
              <c:f>HBO!$I$113</c:f>
              <c:strCache>
                <c:ptCount val="1"/>
                <c:pt idx="0">
                  <c:v>norm</c:v>
                </c:pt>
              </c:strCache>
            </c:strRef>
          </c:tx>
          <c:marker>
            <c:symbol val="none"/>
          </c:marker>
          <c:cat>
            <c:numRef>
              <c:f>HBO!$C$114:$C$125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HBO!$I$114:$I$125</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425290480"/>
        <c:axId val="425290872"/>
      </c:lineChart>
      <c:catAx>
        <c:axId val="425290480"/>
        <c:scaling>
          <c:orientation val="minMax"/>
        </c:scaling>
        <c:delete val="0"/>
        <c:axPos val="b"/>
        <c:numFmt formatCode="General" sourceLinked="1"/>
        <c:majorTickMark val="out"/>
        <c:minorTickMark val="none"/>
        <c:tickLblPos val="nextTo"/>
        <c:crossAx val="425290872"/>
        <c:crosses val="autoZero"/>
        <c:auto val="1"/>
        <c:lblAlgn val="ctr"/>
        <c:lblOffset val="100"/>
        <c:noMultiLvlLbl val="0"/>
      </c:catAx>
      <c:valAx>
        <c:axId val="425290872"/>
        <c:scaling>
          <c:orientation val="minMax"/>
        </c:scaling>
        <c:delete val="0"/>
        <c:axPos val="l"/>
        <c:majorGridlines/>
        <c:numFmt formatCode="0.0\ %" sourceLinked="1"/>
        <c:majorTickMark val="out"/>
        <c:minorTickMark val="none"/>
        <c:tickLblPos val="nextTo"/>
        <c:crossAx val="4252904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HBO!$S$113:$S$114</c:f>
              <c:strCache>
                <c:ptCount val="2"/>
                <c:pt idx="0">
                  <c:v>R2014</c:v>
                </c:pt>
                <c:pt idx="1">
                  <c:v>kr/pers</c:v>
                </c:pt>
              </c:strCache>
            </c:strRef>
          </c:tx>
          <c:marker>
            <c:symbol val="none"/>
          </c:marker>
          <c:cat>
            <c:numRef>
              <c:f>HBO!$Q$115:$Q$126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HBO!$S$115:$S$126</c:f>
              <c:numCache>
                <c:formatCode>_(* #,##0.00_);_(* \(#,##0.00\);_(* "-"??_);_(@_)</c:formatCode>
                <c:ptCount val="12"/>
                <c:pt idx="0">
                  <c:v>6.225806451612903</c:v>
                </c:pt>
                <c:pt idx="1">
                  <c:v>11.314516129032258</c:v>
                </c:pt>
                <c:pt idx="2">
                  <c:v>17.294354838709676</c:v>
                </c:pt>
                <c:pt idx="3">
                  <c:v>0</c:v>
                </c:pt>
                <c:pt idx="4">
                  <c:v>0</c:v>
                </c:pt>
                <c:pt idx="5">
                  <c:v>0</c:v>
                </c:pt>
                <c:pt idx="6">
                  <c:v>0</c:v>
                </c:pt>
                <c:pt idx="7">
                  <c:v>0</c:v>
                </c:pt>
                <c:pt idx="8">
                  <c:v>0</c:v>
                </c:pt>
                <c:pt idx="9">
                  <c:v>0</c:v>
                </c:pt>
                <c:pt idx="10">
                  <c:v>0</c:v>
                </c:pt>
                <c:pt idx="11">
                  <c:v>0</c:v>
                </c:pt>
              </c:numCache>
            </c:numRef>
          </c:val>
          <c:smooth val="0"/>
        </c:ser>
        <c:ser>
          <c:idx val="1"/>
          <c:order val="1"/>
          <c:tx>
            <c:strRef>
              <c:f>HBO!$U$113:$U$114</c:f>
              <c:strCache>
                <c:ptCount val="2"/>
                <c:pt idx="0">
                  <c:v>B2014</c:v>
                </c:pt>
                <c:pt idx="1">
                  <c:v>kr/pers</c:v>
                </c:pt>
              </c:strCache>
            </c:strRef>
          </c:tx>
          <c:marker>
            <c:symbol val="none"/>
          </c:marker>
          <c:cat>
            <c:numRef>
              <c:f>HBO!$Q$115:$Q$126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HBO!$U$115:$U$126</c:f>
              <c:numCache>
                <c:formatCode>_(* #,##0.00_);_(* \(#,##0.00\);_(* "-"??_);_(@_)</c:formatCode>
                <c:ptCount val="12"/>
                <c:pt idx="0">
                  <c:v>6.1923870967741932</c:v>
                </c:pt>
                <c:pt idx="1">
                  <c:v>13.296443548387098</c:v>
                </c:pt>
                <c:pt idx="2">
                  <c:v>19.885705645161288</c:v>
                </c:pt>
                <c:pt idx="3">
                  <c:v>27.01997177419355</c:v>
                </c:pt>
                <c:pt idx="4">
                  <c:v>35.195955645161291</c:v>
                </c:pt>
                <c:pt idx="5">
                  <c:v>37.044262096774197</c:v>
                </c:pt>
                <c:pt idx="6">
                  <c:v>44.149193548387096</c:v>
                </c:pt>
                <c:pt idx="7">
                  <c:v>53.020161290322584</c:v>
                </c:pt>
                <c:pt idx="8">
                  <c:v>60.653225806451616</c:v>
                </c:pt>
                <c:pt idx="9">
                  <c:v>66.197580645161295</c:v>
                </c:pt>
                <c:pt idx="10">
                  <c:v>72.552419354838705</c:v>
                </c:pt>
                <c:pt idx="11">
                  <c:v>73.596774193548384</c:v>
                </c:pt>
              </c:numCache>
            </c:numRef>
          </c:val>
          <c:smooth val="0"/>
        </c:ser>
        <c:ser>
          <c:idx val="2"/>
          <c:order val="2"/>
          <c:tx>
            <c:strRef>
              <c:f>HBO!$V$113:$V$114</c:f>
              <c:strCache>
                <c:ptCount val="2"/>
                <c:pt idx="0">
                  <c:v>BJ 2014</c:v>
                </c:pt>
                <c:pt idx="1">
                  <c:v>kr/pers</c:v>
                </c:pt>
              </c:strCache>
            </c:strRef>
          </c:tx>
          <c:marker>
            <c:symbol val="none"/>
          </c:marker>
          <c:cat>
            <c:numRef>
              <c:f>HBO!$Q$115:$Q$126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HBO!$V$115:$V$126</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HBO!$X$113:$X$114</c:f>
              <c:strCache>
                <c:ptCount val="2"/>
                <c:pt idx="0">
                  <c:v>R 2103</c:v>
                </c:pt>
                <c:pt idx="1">
                  <c:v>Kr/pers</c:v>
                </c:pt>
              </c:strCache>
            </c:strRef>
          </c:tx>
          <c:marker>
            <c:symbol val="none"/>
          </c:marker>
          <c:cat>
            <c:numRef>
              <c:f>HBO!$Q$115:$Q$126</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HBO!$X$115:$X$126</c:f>
              <c:numCache>
                <c:formatCode>_(* #,##0.00_);_(* \(#,##0.00\);_(* "-"??_);_(@_)</c:formatCode>
                <c:ptCount val="12"/>
                <c:pt idx="0">
                  <c:v>6.419354838709677</c:v>
                </c:pt>
                <c:pt idx="1">
                  <c:v>12.778225806451612</c:v>
                </c:pt>
                <c:pt idx="2">
                  <c:v>19.201612903225808</c:v>
                </c:pt>
                <c:pt idx="3">
                  <c:v>25.633064516129032</c:v>
                </c:pt>
                <c:pt idx="4">
                  <c:v>32.447580645161288</c:v>
                </c:pt>
                <c:pt idx="5">
                  <c:v>33.899193548387096</c:v>
                </c:pt>
                <c:pt idx="6">
                  <c:v>40.891129032258064</c:v>
                </c:pt>
                <c:pt idx="7">
                  <c:v>48.963709677419352</c:v>
                </c:pt>
                <c:pt idx="8">
                  <c:v>55.310483870967744</c:v>
                </c:pt>
                <c:pt idx="9">
                  <c:v>62.270161290322584</c:v>
                </c:pt>
                <c:pt idx="10">
                  <c:v>68.721774193548384</c:v>
                </c:pt>
                <c:pt idx="11">
                  <c:v>74.520161290322577</c:v>
                </c:pt>
              </c:numCache>
            </c:numRef>
          </c:val>
          <c:smooth val="0"/>
        </c:ser>
        <c:dLbls>
          <c:showLegendKey val="0"/>
          <c:showVal val="0"/>
          <c:showCatName val="0"/>
          <c:showSerName val="0"/>
          <c:showPercent val="0"/>
          <c:showBubbleSize val="0"/>
        </c:dLbls>
        <c:smooth val="0"/>
        <c:axId val="425288128"/>
        <c:axId val="426623368"/>
      </c:lineChart>
      <c:catAx>
        <c:axId val="425288128"/>
        <c:scaling>
          <c:orientation val="minMax"/>
        </c:scaling>
        <c:delete val="0"/>
        <c:axPos val="b"/>
        <c:numFmt formatCode="General" sourceLinked="1"/>
        <c:majorTickMark val="out"/>
        <c:minorTickMark val="none"/>
        <c:tickLblPos val="nextTo"/>
        <c:crossAx val="426623368"/>
        <c:crosses val="autoZero"/>
        <c:auto val="1"/>
        <c:lblAlgn val="ctr"/>
        <c:lblOffset val="100"/>
        <c:noMultiLvlLbl val="0"/>
      </c:catAx>
      <c:valAx>
        <c:axId val="426623368"/>
        <c:scaling>
          <c:orientation val="minMax"/>
        </c:scaling>
        <c:delete val="0"/>
        <c:axPos val="l"/>
        <c:majorGridlines/>
        <c:numFmt formatCode="_(* #,##0.00_);_(* \(#,##0.00\);_(* &quot;-&quot;??_);_(@_)" sourceLinked="1"/>
        <c:majorTickMark val="out"/>
        <c:minorTickMark val="none"/>
        <c:tickLblPos val="nextTo"/>
        <c:crossAx val="4252881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HBO!$C$5</c:f>
              <c:strCache>
                <c:ptCount val="1"/>
                <c:pt idx="0">
                  <c:v>R2015</c:v>
                </c:pt>
              </c:strCache>
            </c:strRef>
          </c:tx>
          <c:marker>
            <c:symbol val="none"/>
          </c:marker>
          <c:cat>
            <c:numRef>
              <c:f>HBO!$B$6:$B$17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HBO!$C$6:$C$17</c:f>
              <c:numCache>
                <c:formatCode>#,##0</c:formatCode>
                <c:ptCount val="12"/>
                <c:pt idx="0">
                  <c:v>1609</c:v>
                </c:pt>
                <c:pt idx="1">
                  <c:v>3180</c:v>
                </c:pt>
                <c:pt idx="2">
                  <c:v>4700</c:v>
                </c:pt>
                <c:pt idx="3">
                  <c:v>6338</c:v>
                </c:pt>
                <c:pt idx="4">
                  <c:v>8046</c:v>
                </c:pt>
                <c:pt idx="5">
                  <c:v>8315</c:v>
                </c:pt>
                <c:pt idx="6">
                  <c:v>10800</c:v>
                </c:pt>
                <c:pt idx="7">
                  <c:v>13000</c:v>
                </c:pt>
              </c:numCache>
            </c:numRef>
          </c:val>
          <c:smooth val="0"/>
        </c:ser>
        <c:ser>
          <c:idx val="1"/>
          <c:order val="1"/>
          <c:tx>
            <c:strRef>
              <c:f>HBO!$D$5</c:f>
              <c:strCache>
                <c:ptCount val="1"/>
                <c:pt idx="0">
                  <c:v>B 2015</c:v>
                </c:pt>
              </c:strCache>
            </c:strRef>
          </c:tx>
          <c:marker>
            <c:symbol val="none"/>
          </c:marker>
          <c:cat>
            <c:numRef>
              <c:f>HBO!$B$6:$B$17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HBO!$D$6:$D$17</c:f>
              <c:numCache>
                <c:formatCode>#,##0</c:formatCode>
                <c:ptCount val="12"/>
                <c:pt idx="0">
                  <c:v>1535.712</c:v>
                </c:pt>
                <c:pt idx="1">
                  <c:v>3297.518</c:v>
                </c:pt>
                <c:pt idx="2">
                  <c:v>4931.6549999999997</c:v>
                </c:pt>
                <c:pt idx="3">
                  <c:v>6700.9530000000004</c:v>
                </c:pt>
                <c:pt idx="4">
                  <c:v>8728.5969999999998</c:v>
                </c:pt>
                <c:pt idx="5">
                  <c:v>9186.9770000000008</c:v>
                </c:pt>
                <c:pt idx="6">
                  <c:v>10949</c:v>
                </c:pt>
                <c:pt idx="7">
                  <c:v>13149</c:v>
                </c:pt>
                <c:pt idx="8">
                  <c:v>15042</c:v>
                </c:pt>
                <c:pt idx="9">
                  <c:v>16417</c:v>
                </c:pt>
                <c:pt idx="10">
                  <c:v>17993</c:v>
                </c:pt>
                <c:pt idx="11">
                  <c:v>18252</c:v>
                </c:pt>
              </c:numCache>
            </c:numRef>
          </c:val>
          <c:smooth val="0"/>
        </c:ser>
        <c:dLbls>
          <c:showLegendKey val="0"/>
          <c:showVal val="0"/>
          <c:showCatName val="0"/>
          <c:showSerName val="0"/>
          <c:showPercent val="0"/>
          <c:showBubbleSize val="0"/>
        </c:dLbls>
        <c:smooth val="0"/>
        <c:axId val="426617880"/>
        <c:axId val="426619448"/>
      </c:lineChart>
      <c:catAx>
        <c:axId val="426617880"/>
        <c:scaling>
          <c:orientation val="minMax"/>
        </c:scaling>
        <c:delete val="0"/>
        <c:axPos val="b"/>
        <c:numFmt formatCode="General" sourceLinked="1"/>
        <c:majorTickMark val="out"/>
        <c:minorTickMark val="none"/>
        <c:tickLblPos val="nextTo"/>
        <c:crossAx val="426619448"/>
        <c:crosses val="autoZero"/>
        <c:auto val="1"/>
        <c:lblAlgn val="ctr"/>
        <c:lblOffset val="100"/>
        <c:noMultiLvlLbl val="0"/>
      </c:catAx>
      <c:valAx>
        <c:axId val="426619448"/>
        <c:scaling>
          <c:orientation val="minMax"/>
        </c:scaling>
        <c:delete val="0"/>
        <c:axPos val="l"/>
        <c:majorGridlines/>
        <c:numFmt formatCode="#,##0" sourceLinked="1"/>
        <c:majorTickMark val="out"/>
        <c:minorTickMark val="none"/>
        <c:tickLblPos val="nextTo"/>
        <c:crossAx val="4266178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SAMHREF!$F$88</c:f>
              <c:strCache>
                <c:ptCount val="1"/>
                <c:pt idx="0">
                  <c:v>1-16 dg</c:v>
                </c:pt>
              </c:strCache>
            </c:strRef>
          </c:tx>
          <c:marker>
            <c:symbol val="none"/>
          </c:marker>
          <c:cat>
            <c:numRef>
              <c:f>SAMHREF!$B$89:$B$100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SAMHREF!$F$89:$F$100</c:f>
              <c:numCache>
                <c:formatCode>0.0\ %</c:formatCode>
                <c:ptCount val="12"/>
                <c:pt idx="0">
                  <c:v>0.111</c:v>
                </c:pt>
                <c:pt idx="1">
                  <c:v>1.4E-2</c:v>
                </c:pt>
                <c:pt idx="2">
                  <c:v>2.4E-2</c:v>
                </c:pt>
                <c:pt idx="3">
                  <c:v>1.7999999999999999E-2</c:v>
                </c:pt>
                <c:pt idx="4">
                  <c:v>1.7000000000000001E-2</c:v>
                </c:pt>
                <c:pt idx="5">
                  <c:v>2.1000000000000001E-2</c:v>
                </c:pt>
                <c:pt idx="6">
                  <c:v>1.7999999999999999E-2</c:v>
                </c:pt>
                <c:pt idx="7">
                  <c:v>1.7999999999999999E-2</c:v>
                </c:pt>
                <c:pt idx="8">
                  <c:v>1.7000000000000001E-2</c:v>
                </c:pt>
                <c:pt idx="9">
                  <c:v>1.7000000000000001E-2</c:v>
                </c:pt>
                <c:pt idx="10">
                  <c:v>1.4999999999999999E-2</c:v>
                </c:pt>
                <c:pt idx="11">
                  <c:v>1.4999999999999999E-2</c:v>
                </c:pt>
              </c:numCache>
            </c:numRef>
          </c:val>
          <c:smooth val="0"/>
        </c:ser>
        <c:ser>
          <c:idx val="1"/>
          <c:order val="1"/>
          <c:tx>
            <c:strRef>
              <c:f>SAMHREF!$G$88</c:f>
              <c:strCache>
                <c:ptCount val="1"/>
                <c:pt idx="0">
                  <c:v>1-360 dg</c:v>
                </c:pt>
              </c:strCache>
            </c:strRef>
          </c:tx>
          <c:marker>
            <c:symbol val="none"/>
          </c:marker>
          <c:cat>
            <c:numRef>
              <c:f>SAMHREF!$B$89:$B$100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SAMHREF!$G$89:$G$100</c:f>
              <c:numCache>
                <c:formatCode>0.0\ %</c:formatCode>
                <c:ptCount val="12"/>
                <c:pt idx="0">
                  <c:v>0.111</c:v>
                </c:pt>
                <c:pt idx="1">
                  <c:v>0.20499999999999999</c:v>
                </c:pt>
                <c:pt idx="2">
                  <c:v>0.20899999999999999</c:v>
                </c:pt>
                <c:pt idx="3">
                  <c:v>0.20399999999999999</c:v>
                </c:pt>
                <c:pt idx="4">
                  <c:v>0.22</c:v>
                </c:pt>
                <c:pt idx="5">
                  <c:v>0.24</c:v>
                </c:pt>
                <c:pt idx="6">
                  <c:v>0.25</c:v>
                </c:pt>
                <c:pt idx="7">
                  <c:v>0.24199999999999999</c:v>
                </c:pt>
                <c:pt idx="8">
                  <c:v>0.24199999999999999</c:v>
                </c:pt>
                <c:pt idx="9">
                  <c:v>0.189</c:v>
                </c:pt>
                <c:pt idx="10">
                  <c:v>0.17199999999999999</c:v>
                </c:pt>
                <c:pt idx="11">
                  <c:v>0.158</c:v>
                </c:pt>
              </c:numCache>
            </c:numRef>
          </c:val>
          <c:smooth val="0"/>
        </c:ser>
        <c:ser>
          <c:idx val="2"/>
          <c:order val="2"/>
          <c:tx>
            <c:strRef>
              <c:f>SAMHREF!$H$88</c:f>
              <c:strCache>
                <c:ptCount val="1"/>
                <c:pt idx="0">
                  <c:v>norm</c:v>
                </c:pt>
              </c:strCache>
            </c:strRef>
          </c:tx>
          <c:marker>
            <c:symbol val="none"/>
          </c:marker>
          <c:cat>
            <c:numRef>
              <c:f>SAMHREF!$B$89:$B$100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SAMHREF!$H$89:$H$100</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426619840"/>
        <c:axId val="426618664"/>
      </c:lineChart>
      <c:catAx>
        <c:axId val="426619840"/>
        <c:scaling>
          <c:orientation val="minMax"/>
        </c:scaling>
        <c:delete val="0"/>
        <c:axPos val="b"/>
        <c:numFmt formatCode="General" sourceLinked="1"/>
        <c:majorTickMark val="out"/>
        <c:minorTickMark val="none"/>
        <c:tickLblPos val="nextTo"/>
        <c:crossAx val="426618664"/>
        <c:crosses val="autoZero"/>
        <c:auto val="1"/>
        <c:lblAlgn val="ctr"/>
        <c:lblOffset val="100"/>
        <c:noMultiLvlLbl val="0"/>
      </c:catAx>
      <c:valAx>
        <c:axId val="426618664"/>
        <c:scaling>
          <c:orientation val="minMax"/>
        </c:scaling>
        <c:delete val="0"/>
        <c:axPos val="l"/>
        <c:majorGridlines/>
        <c:numFmt formatCode="0.0\ %" sourceLinked="1"/>
        <c:majorTickMark val="out"/>
        <c:minorTickMark val="none"/>
        <c:tickLblPos val="nextTo"/>
        <c:crossAx val="4266198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SAMHREF!$R$88:$R$89</c:f>
              <c:strCache>
                <c:ptCount val="2"/>
                <c:pt idx="0">
                  <c:v>R2014</c:v>
                </c:pt>
                <c:pt idx="1">
                  <c:v>kr/pas</c:v>
                </c:pt>
              </c:strCache>
            </c:strRef>
          </c:tx>
          <c:marker>
            <c:symbol val="none"/>
          </c:marker>
          <c:cat>
            <c:numRef>
              <c:f>SAMHREF!$P$90:$P$101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SAMHREF!$R$90:$R$101</c:f>
              <c:numCache>
                <c:formatCode>_(* #,##0.00_);_(* \(#,##0.00\);_(* "-"??_);_(@_)</c:formatCode>
                <c:ptCount val="12"/>
                <c:pt idx="0">
                  <c:v>3.495967741935484</c:v>
                </c:pt>
                <c:pt idx="1">
                  <c:v>4.338709677419355</c:v>
                </c:pt>
                <c:pt idx="2">
                  <c:v>6.491935483870968</c:v>
                </c:pt>
                <c:pt idx="3">
                  <c:v>0</c:v>
                </c:pt>
                <c:pt idx="4">
                  <c:v>0</c:v>
                </c:pt>
                <c:pt idx="5">
                  <c:v>0</c:v>
                </c:pt>
                <c:pt idx="6">
                  <c:v>0</c:v>
                </c:pt>
                <c:pt idx="7">
                  <c:v>0</c:v>
                </c:pt>
                <c:pt idx="8">
                  <c:v>0</c:v>
                </c:pt>
                <c:pt idx="9">
                  <c:v>0</c:v>
                </c:pt>
                <c:pt idx="10">
                  <c:v>0</c:v>
                </c:pt>
                <c:pt idx="11">
                  <c:v>0</c:v>
                </c:pt>
              </c:numCache>
            </c:numRef>
          </c:val>
          <c:smooth val="0"/>
        </c:ser>
        <c:ser>
          <c:idx val="1"/>
          <c:order val="1"/>
          <c:tx>
            <c:strRef>
              <c:f>SAMHREF!$T$88:$T$89</c:f>
              <c:strCache>
                <c:ptCount val="2"/>
                <c:pt idx="0">
                  <c:v>B2014</c:v>
                </c:pt>
                <c:pt idx="1">
                  <c:v>kr/pas</c:v>
                </c:pt>
              </c:strCache>
            </c:strRef>
          </c:tx>
          <c:marker>
            <c:symbol val="none"/>
          </c:marker>
          <c:cat>
            <c:numRef>
              <c:f>SAMHREF!$P$90:$P$101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SAMHREF!$T$90:$T$101</c:f>
              <c:numCache>
                <c:formatCode>_(* #,##0.00_);_(* \(#,##0.00\);_(* "-"??_);_(@_)</c:formatCode>
                <c:ptCount val="12"/>
                <c:pt idx="0">
                  <c:v>0.11009677419354838</c:v>
                </c:pt>
                <c:pt idx="1">
                  <c:v>0.6153064516129032</c:v>
                </c:pt>
                <c:pt idx="2">
                  <c:v>0.89454435483870975</c:v>
                </c:pt>
                <c:pt idx="3">
                  <c:v>2.3865322580645163</c:v>
                </c:pt>
                <c:pt idx="4">
                  <c:v>3.1033387096774194</c:v>
                </c:pt>
                <c:pt idx="5">
                  <c:v>3.4708588709677421</c:v>
                </c:pt>
                <c:pt idx="6">
                  <c:v>3.5809556451612905</c:v>
                </c:pt>
                <c:pt idx="7">
                  <c:v>3.7050927419354842</c:v>
                </c:pt>
                <c:pt idx="8">
                  <c:v>3.824725806451613</c:v>
                </c:pt>
                <c:pt idx="9">
                  <c:v>4.078241935483871</c:v>
                </c:pt>
                <c:pt idx="10">
                  <c:v>4.2141088709677419</c:v>
                </c:pt>
                <c:pt idx="11">
                  <c:v>4.5998225806451618</c:v>
                </c:pt>
              </c:numCache>
            </c:numRef>
          </c:val>
          <c:smooth val="0"/>
        </c:ser>
        <c:ser>
          <c:idx val="2"/>
          <c:order val="2"/>
          <c:tx>
            <c:strRef>
              <c:f>SAMHREF!$U$88:$U$89</c:f>
              <c:strCache>
                <c:ptCount val="2"/>
                <c:pt idx="0">
                  <c:v>BJ 2014</c:v>
                </c:pt>
                <c:pt idx="1">
                  <c:v>kr/pas</c:v>
                </c:pt>
              </c:strCache>
            </c:strRef>
          </c:tx>
          <c:marker>
            <c:symbol val="none"/>
          </c:marker>
          <c:cat>
            <c:numRef>
              <c:f>SAMHREF!$P$90:$P$101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SAMHREF!$U$90:$U$101</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SAMHREF!$W$88:$W$89</c:f>
              <c:strCache>
                <c:ptCount val="2"/>
                <c:pt idx="0">
                  <c:v>R 2103</c:v>
                </c:pt>
                <c:pt idx="1">
                  <c:v>Kr/pas</c:v>
                </c:pt>
              </c:strCache>
            </c:strRef>
          </c:tx>
          <c:marker>
            <c:symbol val="none"/>
          </c:marker>
          <c:cat>
            <c:numRef>
              <c:f>SAMHREF!$P$90:$P$101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SAMHREF!$W$90:$W$101</c:f>
              <c:numCache>
                <c:formatCode>_(* #,##0.00_);_(* \(#,##0.00\);_(* "-"??_);_(@_)</c:formatCode>
                <c:ptCount val="12"/>
                <c:pt idx="0">
                  <c:v>1.7943548387096775</c:v>
                </c:pt>
                <c:pt idx="1">
                  <c:v>3.6653225806451615</c:v>
                </c:pt>
                <c:pt idx="2">
                  <c:v>5.487903225806452</c:v>
                </c:pt>
                <c:pt idx="3">
                  <c:v>7.387096774193548</c:v>
                </c:pt>
                <c:pt idx="4">
                  <c:v>9.2741935483870961</c:v>
                </c:pt>
                <c:pt idx="5">
                  <c:v>11.133064516129032</c:v>
                </c:pt>
                <c:pt idx="6">
                  <c:v>12.995967741935484</c:v>
                </c:pt>
                <c:pt idx="7">
                  <c:v>14.814516129032258</c:v>
                </c:pt>
                <c:pt idx="8">
                  <c:v>16.701612903225808</c:v>
                </c:pt>
                <c:pt idx="9">
                  <c:v>18.693548387096776</c:v>
                </c:pt>
                <c:pt idx="10">
                  <c:v>20.161290322580644</c:v>
                </c:pt>
                <c:pt idx="11">
                  <c:v>21.774193548387096</c:v>
                </c:pt>
              </c:numCache>
            </c:numRef>
          </c:val>
          <c:smooth val="0"/>
        </c:ser>
        <c:dLbls>
          <c:showLegendKey val="0"/>
          <c:showVal val="0"/>
          <c:showCatName val="0"/>
          <c:showSerName val="0"/>
          <c:showPercent val="0"/>
          <c:showBubbleSize val="0"/>
        </c:dLbls>
        <c:smooth val="0"/>
        <c:axId val="426620232"/>
        <c:axId val="426622192"/>
      </c:lineChart>
      <c:catAx>
        <c:axId val="426620232"/>
        <c:scaling>
          <c:orientation val="minMax"/>
        </c:scaling>
        <c:delete val="0"/>
        <c:axPos val="b"/>
        <c:numFmt formatCode="General" sourceLinked="1"/>
        <c:majorTickMark val="out"/>
        <c:minorTickMark val="none"/>
        <c:tickLblPos val="nextTo"/>
        <c:crossAx val="426622192"/>
        <c:crosses val="autoZero"/>
        <c:auto val="1"/>
        <c:lblAlgn val="ctr"/>
        <c:lblOffset val="100"/>
        <c:noMultiLvlLbl val="0"/>
      </c:catAx>
      <c:valAx>
        <c:axId val="426622192"/>
        <c:scaling>
          <c:orientation val="minMax"/>
        </c:scaling>
        <c:delete val="0"/>
        <c:axPos val="l"/>
        <c:majorGridlines/>
        <c:numFmt formatCode="_(* #,##0.00_);_(* \(#,##0.00\);_(* &quot;-&quot;??_);_(@_)" sourceLinked="1"/>
        <c:majorTickMark val="out"/>
        <c:minorTickMark val="none"/>
        <c:tickLblPos val="nextTo"/>
        <c:crossAx val="4266202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SAMHREF!$C$5</c:f>
              <c:strCache>
                <c:ptCount val="1"/>
                <c:pt idx="0">
                  <c:v>R 2015</c:v>
                </c:pt>
              </c:strCache>
            </c:strRef>
          </c:tx>
          <c:marker>
            <c:symbol val="none"/>
          </c:marker>
          <c:cat>
            <c:numRef>
              <c:f>SAMHREF!$B$6:$B$17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SAMHREF!$C$6:$C$17</c:f>
              <c:numCache>
                <c:formatCode>#,##0</c:formatCode>
                <c:ptCount val="12"/>
                <c:pt idx="0">
                  <c:v>95</c:v>
                </c:pt>
                <c:pt idx="1">
                  <c:v>180</c:v>
                </c:pt>
                <c:pt idx="2">
                  <c:v>100</c:v>
                </c:pt>
                <c:pt idx="3">
                  <c:v>592</c:v>
                </c:pt>
                <c:pt idx="4">
                  <c:v>770</c:v>
                </c:pt>
                <c:pt idx="5">
                  <c:v>861</c:v>
                </c:pt>
                <c:pt idx="6">
                  <c:v>810</c:v>
                </c:pt>
                <c:pt idx="7">
                  <c:v>919</c:v>
                </c:pt>
              </c:numCache>
            </c:numRef>
          </c:val>
          <c:smooth val="0"/>
        </c:ser>
        <c:ser>
          <c:idx val="1"/>
          <c:order val="1"/>
          <c:tx>
            <c:strRef>
              <c:f>SAMHREF!$D$5</c:f>
              <c:strCache>
                <c:ptCount val="1"/>
                <c:pt idx="0">
                  <c:v>B 2015</c:v>
                </c:pt>
              </c:strCache>
            </c:strRef>
          </c:tx>
          <c:marker>
            <c:symbol val="none"/>
          </c:marker>
          <c:cat>
            <c:numRef>
              <c:f>SAMHREF!$B$6:$B$17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SAMHREF!$D$6:$D$17</c:f>
              <c:numCache>
                <c:formatCode>#,##0</c:formatCode>
                <c:ptCount val="12"/>
                <c:pt idx="0">
                  <c:v>27.303999999999998</c:v>
                </c:pt>
                <c:pt idx="1">
                  <c:v>152.596</c:v>
                </c:pt>
                <c:pt idx="2">
                  <c:v>221.84700000000001</c:v>
                </c:pt>
                <c:pt idx="3">
                  <c:v>591.86</c:v>
                </c:pt>
                <c:pt idx="4">
                  <c:v>769.62800000000004</c:v>
                </c:pt>
                <c:pt idx="5">
                  <c:v>860.77300000000002</c:v>
                </c:pt>
                <c:pt idx="6">
                  <c:v>888.077</c:v>
                </c:pt>
                <c:pt idx="7">
                  <c:v>918.86300000000006</c:v>
                </c:pt>
                <c:pt idx="8">
                  <c:v>948.53200000000004</c:v>
                </c:pt>
                <c:pt idx="9">
                  <c:v>1011.404</c:v>
                </c:pt>
                <c:pt idx="10">
                  <c:v>1045.0989999999999</c:v>
                </c:pt>
                <c:pt idx="11">
                  <c:v>1140.7560000000001</c:v>
                </c:pt>
              </c:numCache>
            </c:numRef>
          </c:val>
          <c:smooth val="0"/>
        </c:ser>
        <c:dLbls>
          <c:showLegendKey val="0"/>
          <c:showVal val="0"/>
          <c:showCatName val="0"/>
          <c:showSerName val="0"/>
          <c:showPercent val="0"/>
          <c:showBubbleSize val="0"/>
        </c:dLbls>
        <c:smooth val="0"/>
        <c:axId val="426620624"/>
        <c:axId val="426616704"/>
      </c:lineChart>
      <c:catAx>
        <c:axId val="426620624"/>
        <c:scaling>
          <c:orientation val="minMax"/>
        </c:scaling>
        <c:delete val="0"/>
        <c:axPos val="b"/>
        <c:numFmt formatCode="General" sourceLinked="1"/>
        <c:majorTickMark val="out"/>
        <c:minorTickMark val="none"/>
        <c:tickLblPos val="nextTo"/>
        <c:crossAx val="426616704"/>
        <c:crosses val="autoZero"/>
        <c:auto val="1"/>
        <c:lblAlgn val="ctr"/>
        <c:lblOffset val="100"/>
        <c:noMultiLvlLbl val="0"/>
      </c:catAx>
      <c:valAx>
        <c:axId val="426616704"/>
        <c:scaling>
          <c:orientation val="minMax"/>
        </c:scaling>
        <c:delete val="0"/>
        <c:axPos val="l"/>
        <c:majorGridlines/>
        <c:numFmt formatCode="#,##0" sourceLinked="1"/>
        <c:majorTickMark val="out"/>
        <c:minorTickMark val="none"/>
        <c:tickLblPos val="nextTo"/>
        <c:crossAx val="4266206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rammetilskudd!$C$7</c:f>
              <c:strCache>
                <c:ptCount val="1"/>
                <c:pt idx="0">
                  <c:v>R 2015</c:v>
                </c:pt>
              </c:strCache>
            </c:strRef>
          </c:tx>
          <c:marker>
            <c:symbol val="none"/>
          </c:marker>
          <c:cat>
            <c:numRef>
              <c:f>rammetilskudd!$B$8:$B$19</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rammetilskudd!$C$8:$C$19</c:f>
              <c:numCache>
                <c:formatCode>#,##0</c:formatCode>
                <c:ptCount val="12"/>
                <c:pt idx="0">
                  <c:v>11824</c:v>
                </c:pt>
                <c:pt idx="1">
                  <c:v>23649</c:v>
                </c:pt>
                <c:pt idx="2">
                  <c:v>35128</c:v>
                </c:pt>
                <c:pt idx="3">
                  <c:v>46838</c:v>
                </c:pt>
                <c:pt idx="4">
                  <c:v>58547</c:v>
                </c:pt>
                <c:pt idx="5">
                  <c:v>70257</c:v>
                </c:pt>
                <c:pt idx="6">
                  <c:v>82256</c:v>
                </c:pt>
                <c:pt idx="7">
                  <c:v>94077</c:v>
                </c:pt>
              </c:numCache>
            </c:numRef>
          </c:val>
          <c:smooth val="0"/>
        </c:ser>
        <c:ser>
          <c:idx val="1"/>
          <c:order val="1"/>
          <c:tx>
            <c:strRef>
              <c:f>rammetilskudd!$D$7</c:f>
              <c:strCache>
                <c:ptCount val="1"/>
                <c:pt idx="0">
                  <c:v>B 2015</c:v>
                </c:pt>
              </c:strCache>
            </c:strRef>
          </c:tx>
          <c:marker>
            <c:symbol val="none"/>
          </c:marker>
          <c:cat>
            <c:numRef>
              <c:f>rammetilskudd!$B$8:$B$19</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rammetilskudd!$D$8:$D$19</c:f>
              <c:numCache>
                <c:formatCode>#,##0</c:formatCode>
                <c:ptCount val="12"/>
                <c:pt idx="0">
                  <c:v>11709</c:v>
                </c:pt>
                <c:pt idx="1">
                  <c:v>23419</c:v>
                </c:pt>
                <c:pt idx="2">
                  <c:v>35128</c:v>
                </c:pt>
                <c:pt idx="3">
                  <c:v>46838</c:v>
                </c:pt>
                <c:pt idx="4">
                  <c:v>58547</c:v>
                </c:pt>
                <c:pt idx="5">
                  <c:v>70257</c:v>
                </c:pt>
                <c:pt idx="6">
                  <c:v>82256</c:v>
                </c:pt>
                <c:pt idx="7">
                  <c:v>94077</c:v>
                </c:pt>
                <c:pt idx="8">
                  <c:v>105906</c:v>
                </c:pt>
                <c:pt idx="9">
                  <c:v>119254</c:v>
                </c:pt>
                <c:pt idx="10">
                  <c:v>119374</c:v>
                </c:pt>
                <c:pt idx="11">
                  <c:v>119457</c:v>
                </c:pt>
              </c:numCache>
            </c:numRef>
          </c:val>
          <c:smooth val="0"/>
        </c:ser>
        <c:dLbls>
          <c:showLegendKey val="0"/>
          <c:showVal val="0"/>
          <c:showCatName val="0"/>
          <c:showSerName val="0"/>
          <c:showPercent val="0"/>
          <c:showBubbleSize val="0"/>
        </c:dLbls>
        <c:smooth val="0"/>
        <c:axId val="384557760"/>
        <c:axId val="384556584"/>
      </c:lineChart>
      <c:catAx>
        <c:axId val="384557760"/>
        <c:scaling>
          <c:orientation val="minMax"/>
        </c:scaling>
        <c:delete val="0"/>
        <c:axPos val="b"/>
        <c:numFmt formatCode="#,##0" sourceLinked="1"/>
        <c:majorTickMark val="out"/>
        <c:minorTickMark val="none"/>
        <c:tickLblPos val="nextTo"/>
        <c:crossAx val="384556584"/>
        <c:crosses val="autoZero"/>
        <c:auto val="1"/>
        <c:lblAlgn val="ctr"/>
        <c:lblOffset val="100"/>
        <c:noMultiLvlLbl val="0"/>
      </c:catAx>
      <c:valAx>
        <c:axId val="384556584"/>
        <c:scaling>
          <c:orientation val="minMax"/>
        </c:scaling>
        <c:delete val="0"/>
        <c:axPos val="l"/>
        <c:majorGridlines/>
        <c:numFmt formatCode="#,##0" sourceLinked="1"/>
        <c:majorTickMark val="out"/>
        <c:minorTickMark val="none"/>
        <c:tickLblPos val="nextTo"/>
        <c:crossAx val="384557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'PM BU'!$F$105</c:f>
              <c:strCache>
                <c:ptCount val="1"/>
                <c:pt idx="0">
                  <c:v>1-16 dg</c:v>
                </c:pt>
              </c:strCache>
            </c:strRef>
          </c:tx>
          <c:marker>
            <c:symbol val="none"/>
          </c:marker>
          <c:cat>
            <c:numRef>
              <c:f>'PM BU'!$B$106:$B$117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BU'!$F$106:$F$117</c:f>
              <c:numCache>
                <c:formatCode>0.0\ %</c:formatCode>
                <c:ptCount val="12"/>
                <c:pt idx="0">
                  <c:v>5.3999999999999999E-2</c:v>
                </c:pt>
                <c:pt idx="1">
                  <c:v>5.2999999999999999E-2</c:v>
                </c:pt>
                <c:pt idx="2">
                  <c:v>4.7E-2</c:v>
                </c:pt>
                <c:pt idx="3">
                  <c:v>4.2000000000000003E-2</c:v>
                </c:pt>
                <c:pt idx="4">
                  <c:v>3.9E-2</c:v>
                </c:pt>
                <c:pt idx="5">
                  <c:v>3.4000000000000002E-2</c:v>
                </c:pt>
                <c:pt idx="6">
                  <c:v>3.1E-2</c:v>
                </c:pt>
                <c:pt idx="7">
                  <c:v>3.2000000000000001E-2</c:v>
                </c:pt>
                <c:pt idx="8">
                  <c:v>3.1E-2</c:v>
                </c:pt>
                <c:pt idx="9">
                  <c:v>2.8000000000000001E-2</c:v>
                </c:pt>
                <c:pt idx="10">
                  <c:v>2.9000000000000001E-2</c:v>
                </c:pt>
                <c:pt idx="11">
                  <c:v>3.1E-2</c:v>
                </c:pt>
              </c:numCache>
            </c:numRef>
          </c:val>
          <c:smooth val="0"/>
        </c:ser>
        <c:ser>
          <c:idx val="1"/>
          <c:order val="1"/>
          <c:tx>
            <c:strRef>
              <c:f>'PM BU'!$G$105</c:f>
              <c:strCache>
                <c:ptCount val="1"/>
                <c:pt idx="0">
                  <c:v>1-360 dg</c:v>
                </c:pt>
              </c:strCache>
            </c:strRef>
          </c:tx>
          <c:marker>
            <c:symbol val="none"/>
          </c:marker>
          <c:cat>
            <c:numRef>
              <c:f>'PM BU'!$B$106:$B$117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BU'!$G$106:$G$117</c:f>
              <c:numCache>
                <c:formatCode>0.0\ %</c:formatCode>
                <c:ptCount val="12"/>
                <c:pt idx="0">
                  <c:v>0.10100000000000001</c:v>
                </c:pt>
                <c:pt idx="1">
                  <c:v>0.112</c:v>
                </c:pt>
                <c:pt idx="2">
                  <c:v>0.128</c:v>
                </c:pt>
                <c:pt idx="3">
                  <c:v>0.128</c:v>
                </c:pt>
                <c:pt idx="4">
                  <c:v>0.13</c:v>
                </c:pt>
                <c:pt idx="5">
                  <c:v>0.128</c:v>
                </c:pt>
                <c:pt idx="6">
                  <c:v>0.115</c:v>
                </c:pt>
                <c:pt idx="7">
                  <c:v>0.108</c:v>
                </c:pt>
                <c:pt idx="8">
                  <c:v>0.108</c:v>
                </c:pt>
                <c:pt idx="9">
                  <c:v>0.106</c:v>
                </c:pt>
                <c:pt idx="10">
                  <c:v>0.105</c:v>
                </c:pt>
                <c:pt idx="11">
                  <c:v>0.107</c:v>
                </c:pt>
              </c:numCache>
            </c:numRef>
          </c:val>
          <c:smooth val="0"/>
        </c:ser>
        <c:ser>
          <c:idx val="2"/>
          <c:order val="2"/>
          <c:tx>
            <c:strRef>
              <c:f>'PM BU'!$H$105</c:f>
              <c:strCache>
                <c:ptCount val="1"/>
                <c:pt idx="0">
                  <c:v>norm</c:v>
                </c:pt>
              </c:strCache>
            </c:strRef>
          </c:tx>
          <c:marker>
            <c:symbol val="none"/>
          </c:marker>
          <c:cat>
            <c:numRef>
              <c:f>'PM BU'!$B$106:$B$117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BU'!$H$106:$H$117</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426621800"/>
        <c:axId val="426622584"/>
      </c:lineChart>
      <c:catAx>
        <c:axId val="426621800"/>
        <c:scaling>
          <c:orientation val="minMax"/>
        </c:scaling>
        <c:delete val="0"/>
        <c:axPos val="b"/>
        <c:numFmt formatCode="General" sourceLinked="1"/>
        <c:majorTickMark val="out"/>
        <c:minorTickMark val="none"/>
        <c:tickLblPos val="nextTo"/>
        <c:crossAx val="426622584"/>
        <c:crosses val="autoZero"/>
        <c:auto val="1"/>
        <c:lblAlgn val="ctr"/>
        <c:lblOffset val="100"/>
        <c:noMultiLvlLbl val="0"/>
      </c:catAx>
      <c:valAx>
        <c:axId val="426622584"/>
        <c:scaling>
          <c:orientation val="minMax"/>
        </c:scaling>
        <c:delete val="0"/>
        <c:axPos val="l"/>
        <c:majorGridlines/>
        <c:numFmt formatCode="0.0\ %" sourceLinked="1"/>
        <c:majorTickMark val="out"/>
        <c:minorTickMark val="none"/>
        <c:tickLblPos val="nextTo"/>
        <c:crossAx val="4266218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'PM BU'!$R$106:$R$107</c:f>
              <c:strCache>
                <c:ptCount val="2"/>
                <c:pt idx="0">
                  <c:v>R2014</c:v>
                </c:pt>
                <c:pt idx="1">
                  <c:v>kr/brukar</c:v>
                </c:pt>
              </c:strCache>
            </c:strRef>
          </c:tx>
          <c:marker>
            <c:symbol val="none"/>
          </c:marker>
          <c:cat>
            <c:numRef>
              <c:f>'PM BU'!$P$108:$P$119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BU'!$R$108:$R$119</c:f>
              <c:numCache>
                <c:formatCode>_(* #,##0.00_);_(* \(#,##0.00\);_(* "-"??_);_(@_)</c:formatCode>
                <c:ptCount val="12"/>
                <c:pt idx="0">
                  <c:v>10.366935483870968</c:v>
                </c:pt>
                <c:pt idx="1">
                  <c:v>20.27016129032258</c:v>
                </c:pt>
                <c:pt idx="2">
                  <c:v>30.278225806451612</c:v>
                </c:pt>
                <c:pt idx="3">
                  <c:v>0</c:v>
                </c:pt>
                <c:pt idx="4">
                  <c:v>0</c:v>
                </c:pt>
                <c:pt idx="5">
                  <c:v>0</c:v>
                </c:pt>
                <c:pt idx="6">
                  <c:v>0</c:v>
                </c:pt>
                <c:pt idx="7">
                  <c:v>0</c:v>
                </c:pt>
                <c:pt idx="8">
                  <c:v>0</c:v>
                </c:pt>
                <c:pt idx="9">
                  <c:v>0</c:v>
                </c:pt>
                <c:pt idx="10">
                  <c:v>0</c:v>
                </c:pt>
                <c:pt idx="11">
                  <c:v>0</c:v>
                </c:pt>
              </c:numCache>
            </c:numRef>
          </c:val>
          <c:smooth val="0"/>
        </c:ser>
        <c:ser>
          <c:idx val="1"/>
          <c:order val="1"/>
          <c:tx>
            <c:strRef>
              <c:f>'PM BU'!$T$106:$T$107</c:f>
              <c:strCache>
                <c:ptCount val="2"/>
                <c:pt idx="0">
                  <c:v>B2014</c:v>
                </c:pt>
                <c:pt idx="1">
                  <c:v>kr/brukar</c:v>
                </c:pt>
              </c:strCache>
            </c:strRef>
          </c:tx>
          <c:marker>
            <c:symbol val="none"/>
          </c:marker>
          <c:cat>
            <c:numRef>
              <c:f>'PM BU'!$P$108:$P$119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BU'!$T$108:$T$119</c:f>
              <c:numCache>
                <c:formatCode>_(* #,##0.00_);_(* \(#,##0.00\);_(* "-"??_);_(@_)</c:formatCode>
                <c:ptCount val="12"/>
                <c:pt idx="0">
                  <c:v>9.7247379032258063</c:v>
                </c:pt>
                <c:pt idx="1">
                  <c:v>20.309294354838709</c:v>
                </c:pt>
                <c:pt idx="2">
                  <c:v>32.162987903225805</c:v>
                </c:pt>
                <c:pt idx="3">
                  <c:v>43.371883064516133</c:v>
                </c:pt>
                <c:pt idx="4">
                  <c:v>55.603411290322583</c:v>
                </c:pt>
                <c:pt idx="5">
                  <c:v>57.848911290322583</c:v>
                </c:pt>
                <c:pt idx="6">
                  <c:v>70.096774193548384</c:v>
                </c:pt>
                <c:pt idx="7">
                  <c:v>79.983870967741936</c:v>
                </c:pt>
                <c:pt idx="8">
                  <c:v>92.177419354838705</c:v>
                </c:pt>
                <c:pt idx="9">
                  <c:v>101.1008064516129</c:v>
                </c:pt>
                <c:pt idx="10">
                  <c:v>109.5241935483871</c:v>
                </c:pt>
                <c:pt idx="11">
                  <c:v>91.379032258064512</c:v>
                </c:pt>
              </c:numCache>
            </c:numRef>
          </c:val>
          <c:smooth val="0"/>
        </c:ser>
        <c:ser>
          <c:idx val="2"/>
          <c:order val="2"/>
          <c:tx>
            <c:strRef>
              <c:f>'PM BU'!$U$106:$U$107</c:f>
              <c:strCache>
                <c:ptCount val="2"/>
                <c:pt idx="0">
                  <c:v>BJ 2014</c:v>
                </c:pt>
                <c:pt idx="1">
                  <c:v>kr/brukar</c:v>
                </c:pt>
              </c:strCache>
            </c:strRef>
          </c:tx>
          <c:marker>
            <c:symbol val="none"/>
          </c:marker>
          <c:cat>
            <c:numRef>
              <c:f>'PM BU'!$P$108:$P$119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BU'!$U$108:$U$119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'PM BU'!$W$106:$W$107</c:f>
              <c:strCache>
                <c:ptCount val="2"/>
                <c:pt idx="0">
                  <c:v>R 2103</c:v>
                </c:pt>
                <c:pt idx="1">
                  <c:v>Kr/brukar</c:v>
                </c:pt>
              </c:strCache>
            </c:strRef>
          </c:tx>
          <c:marker>
            <c:symbol val="none"/>
          </c:marker>
          <c:cat>
            <c:numRef>
              <c:f>'PM BU'!$P$108:$P$119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BU'!$W$108:$W$119</c:f>
              <c:numCache>
                <c:formatCode>_(* #,##0.00_);_(* \(#,##0.00\);_(* "-"??_);_(@_)</c:formatCode>
                <c:ptCount val="12"/>
                <c:pt idx="0">
                  <c:v>10.67741935483871</c:v>
                </c:pt>
                <c:pt idx="1">
                  <c:v>20.056451612903224</c:v>
                </c:pt>
                <c:pt idx="2">
                  <c:v>29.419354838709676</c:v>
                </c:pt>
                <c:pt idx="3">
                  <c:v>39.987903225806448</c:v>
                </c:pt>
                <c:pt idx="4">
                  <c:v>50.302419354838712</c:v>
                </c:pt>
                <c:pt idx="5">
                  <c:v>52.447580645161288</c:v>
                </c:pt>
                <c:pt idx="6">
                  <c:v>63.060483870967744</c:v>
                </c:pt>
                <c:pt idx="7">
                  <c:v>74.665322580645167</c:v>
                </c:pt>
                <c:pt idx="8">
                  <c:v>85.737903225806448</c:v>
                </c:pt>
                <c:pt idx="9">
                  <c:v>95.54435483870968</c:v>
                </c:pt>
                <c:pt idx="10">
                  <c:v>106.11693548387096</c:v>
                </c:pt>
                <c:pt idx="11">
                  <c:v>90.379032258064512</c:v>
                </c:pt>
              </c:numCache>
            </c:numRef>
          </c:val>
          <c:smooth val="0"/>
        </c:ser>
        <c:dLbls>
          <c:showLegendKey val="0"/>
          <c:showVal val="0"/>
          <c:showCatName val="0"/>
          <c:showSerName val="0"/>
          <c:showPercent val="0"/>
          <c:showBubbleSize val="0"/>
        </c:dLbls>
        <c:smooth val="0"/>
        <c:axId val="426624152"/>
        <c:axId val="426617096"/>
      </c:lineChart>
      <c:catAx>
        <c:axId val="426624152"/>
        <c:scaling>
          <c:orientation val="minMax"/>
        </c:scaling>
        <c:delete val="0"/>
        <c:axPos val="b"/>
        <c:numFmt formatCode="General" sourceLinked="1"/>
        <c:majorTickMark val="out"/>
        <c:minorTickMark val="none"/>
        <c:tickLblPos val="nextTo"/>
        <c:crossAx val="426617096"/>
        <c:crosses val="autoZero"/>
        <c:auto val="1"/>
        <c:lblAlgn val="ctr"/>
        <c:lblOffset val="100"/>
        <c:noMultiLvlLbl val="0"/>
      </c:catAx>
      <c:valAx>
        <c:axId val="426617096"/>
        <c:scaling>
          <c:orientation val="minMax"/>
        </c:scaling>
        <c:delete val="0"/>
        <c:axPos val="l"/>
        <c:majorGridlines/>
        <c:numFmt formatCode="_(* #,##0.00_);_(* \(#,##0.00\);_(* &quot;-&quot;??_);_(@_)" sourceLinked="1"/>
        <c:majorTickMark val="out"/>
        <c:minorTickMark val="none"/>
        <c:tickLblPos val="nextTo"/>
        <c:crossAx val="4266241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'PM BU'!$C$5</c:f>
              <c:strCache>
                <c:ptCount val="1"/>
                <c:pt idx="0">
                  <c:v>R 2015</c:v>
                </c:pt>
              </c:strCache>
            </c:strRef>
          </c:tx>
          <c:marker>
            <c:symbol val="none"/>
          </c:marker>
          <c:cat>
            <c:numRef>
              <c:f>'PM BU'!$B$6:$B$17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BU'!$C$6:$C$17</c:f>
              <c:numCache>
                <c:formatCode>#,##0</c:formatCode>
                <c:ptCount val="12"/>
                <c:pt idx="0">
                  <c:v>2971</c:v>
                </c:pt>
                <c:pt idx="1">
                  <c:v>5240</c:v>
                </c:pt>
                <c:pt idx="2">
                  <c:v>8351</c:v>
                </c:pt>
                <c:pt idx="3">
                  <c:v>10909</c:v>
                </c:pt>
                <c:pt idx="4">
                  <c:v>13987</c:v>
                </c:pt>
                <c:pt idx="5">
                  <c:v>14388</c:v>
                </c:pt>
                <c:pt idx="6">
                  <c:v>17800</c:v>
                </c:pt>
                <c:pt idx="7">
                  <c:v>20151</c:v>
                </c:pt>
              </c:numCache>
            </c:numRef>
          </c:val>
          <c:smooth val="0"/>
        </c:ser>
        <c:ser>
          <c:idx val="1"/>
          <c:order val="1"/>
          <c:tx>
            <c:strRef>
              <c:f>'PM BU'!$D$5</c:f>
              <c:strCache>
                <c:ptCount val="1"/>
                <c:pt idx="0">
                  <c:v>B 2015</c:v>
                </c:pt>
              </c:strCache>
            </c:strRef>
          </c:tx>
          <c:marker>
            <c:symbol val="none"/>
          </c:marker>
          <c:cat>
            <c:numRef>
              <c:f>'PM BU'!$B$6:$B$17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BU'!$D$6:$D$17</c:f>
              <c:numCache>
                <c:formatCode>#,##0</c:formatCode>
                <c:ptCount val="12"/>
                <c:pt idx="0">
                  <c:v>2411.7350000000001</c:v>
                </c:pt>
                <c:pt idx="1">
                  <c:v>5036.7049999999999</c:v>
                </c:pt>
                <c:pt idx="2">
                  <c:v>7976.4210000000003</c:v>
                </c:pt>
                <c:pt idx="3">
                  <c:v>10756.227000000001</c:v>
                </c:pt>
                <c:pt idx="4">
                  <c:v>13789.646000000001</c:v>
                </c:pt>
                <c:pt idx="5">
                  <c:v>14346.53</c:v>
                </c:pt>
                <c:pt idx="6">
                  <c:v>17384</c:v>
                </c:pt>
                <c:pt idx="7">
                  <c:v>19836</c:v>
                </c:pt>
                <c:pt idx="8">
                  <c:v>22860</c:v>
                </c:pt>
                <c:pt idx="9">
                  <c:v>25073</c:v>
                </c:pt>
                <c:pt idx="10">
                  <c:v>27162</c:v>
                </c:pt>
                <c:pt idx="11">
                  <c:v>22662</c:v>
                </c:pt>
              </c:numCache>
            </c:numRef>
          </c:val>
          <c:smooth val="0"/>
        </c:ser>
        <c:dLbls>
          <c:showLegendKey val="0"/>
          <c:showVal val="0"/>
          <c:showCatName val="0"/>
          <c:showSerName val="0"/>
          <c:showPercent val="0"/>
          <c:showBubbleSize val="0"/>
        </c:dLbls>
        <c:smooth val="0"/>
        <c:axId val="427706408"/>
        <c:axId val="427701312"/>
      </c:lineChart>
      <c:catAx>
        <c:axId val="427706408"/>
        <c:scaling>
          <c:orientation val="minMax"/>
        </c:scaling>
        <c:delete val="0"/>
        <c:axPos val="b"/>
        <c:numFmt formatCode="General" sourceLinked="1"/>
        <c:majorTickMark val="out"/>
        <c:minorTickMark val="none"/>
        <c:tickLblPos val="nextTo"/>
        <c:crossAx val="427701312"/>
        <c:crosses val="autoZero"/>
        <c:auto val="1"/>
        <c:lblAlgn val="ctr"/>
        <c:lblOffset val="100"/>
        <c:noMultiLvlLbl val="0"/>
      </c:catAx>
      <c:valAx>
        <c:axId val="427701312"/>
        <c:scaling>
          <c:orientation val="minMax"/>
        </c:scaling>
        <c:delete val="0"/>
        <c:axPos val="l"/>
        <c:majorGridlines/>
        <c:numFmt formatCode="#,##0" sourceLinked="1"/>
        <c:majorTickMark val="out"/>
        <c:minorTickMark val="none"/>
        <c:tickLblPos val="nextTo"/>
        <c:crossAx val="4277064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'PM DT'!$F$87</c:f>
              <c:strCache>
                <c:ptCount val="1"/>
                <c:pt idx="0">
                  <c:v>1-16 dg</c:v>
                </c:pt>
              </c:strCache>
            </c:strRef>
          </c:tx>
          <c:marker>
            <c:symbol val="none"/>
          </c:marker>
          <c:cat>
            <c:numRef>
              <c:f>'PM DT'!$B$88:$B$99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DT'!$F$88:$F$99</c:f>
              <c:numCache>
                <c:formatCode>0.0\ %</c:formatCode>
                <c:ptCount val="12"/>
                <c:pt idx="0">
                  <c:v>5.0000000000000001E-3</c:v>
                </c:pt>
                <c:pt idx="1">
                  <c:v>1.6E-2</c:v>
                </c:pt>
                <c:pt idx="2">
                  <c:v>1.2E-2</c:v>
                </c:pt>
                <c:pt idx="3">
                  <c:v>8.9999999999999993E-3</c:v>
                </c:pt>
                <c:pt idx="4">
                  <c:v>8.0000000000000002E-3</c:v>
                </c:pt>
                <c:pt idx="5">
                  <c:v>1.4999999999999999E-2</c:v>
                </c:pt>
                <c:pt idx="6">
                  <c:v>1.2999999999999999E-2</c:v>
                </c:pt>
                <c:pt idx="7">
                  <c:v>1.7999999999999999E-2</c:v>
                </c:pt>
                <c:pt idx="8">
                  <c:v>1.6E-2</c:v>
                </c:pt>
                <c:pt idx="9">
                  <c:v>1.4999999999999999E-2</c:v>
                </c:pt>
                <c:pt idx="10">
                  <c:v>1.6E-2</c:v>
                </c:pt>
                <c:pt idx="11">
                  <c:v>1.4999999999999999E-2</c:v>
                </c:pt>
              </c:numCache>
            </c:numRef>
          </c:val>
          <c:smooth val="0"/>
        </c:ser>
        <c:ser>
          <c:idx val="1"/>
          <c:order val="1"/>
          <c:tx>
            <c:strRef>
              <c:f>'PM DT'!$G$87</c:f>
              <c:strCache>
                <c:ptCount val="1"/>
                <c:pt idx="0">
                  <c:v>1-360 dg</c:v>
                </c:pt>
              </c:strCache>
            </c:strRef>
          </c:tx>
          <c:marker>
            <c:symbol val="none"/>
          </c:marker>
          <c:cat>
            <c:numRef>
              <c:f>'PM DT'!$B$88:$B$99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DT'!$G$88:$G$99</c:f>
              <c:numCache>
                <c:formatCode>0.0\ %</c:formatCode>
                <c:ptCount val="12"/>
                <c:pt idx="0">
                  <c:v>4.2999999999999997E-2</c:v>
                </c:pt>
                <c:pt idx="1">
                  <c:v>6.6000000000000003E-2</c:v>
                </c:pt>
                <c:pt idx="2">
                  <c:v>8.3000000000000004E-2</c:v>
                </c:pt>
                <c:pt idx="3">
                  <c:v>7.4999999999999997E-2</c:v>
                </c:pt>
                <c:pt idx="4">
                  <c:v>7.0000000000000007E-2</c:v>
                </c:pt>
                <c:pt idx="5">
                  <c:v>7.4999999999999997E-2</c:v>
                </c:pt>
                <c:pt idx="6">
                  <c:v>7.3999999999999996E-2</c:v>
                </c:pt>
                <c:pt idx="7">
                  <c:v>7.6999999999999999E-2</c:v>
                </c:pt>
                <c:pt idx="8">
                  <c:v>7.6999999999999999E-2</c:v>
                </c:pt>
                <c:pt idx="9">
                  <c:v>6.9000000000000006E-2</c:v>
                </c:pt>
                <c:pt idx="10">
                  <c:v>6.6000000000000003E-2</c:v>
                </c:pt>
                <c:pt idx="11">
                  <c:v>6.8000000000000005E-2</c:v>
                </c:pt>
              </c:numCache>
            </c:numRef>
          </c:val>
          <c:smooth val="0"/>
        </c:ser>
        <c:ser>
          <c:idx val="2"/>
          <c:order val="2"/>
          <c:tx>
            <c:strRef>
              <c:f>'PM DT'!$H$87</c:f>
              <c:strCache>
                <c:ptCount val="1"/>
                <c:pt idx="0">
                  <c:v>norm</c:v>
                </c:pt>
              </c:strCache>
            </c:strRef>
          </c:tx>
          <c:marker>
            <c:symbol val="none"/>
          </c:marker>
          <c:cat>
            <c:numRef>
              <c:f>'PM DT'!$B$88:$B$99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DT'!$H$88:$H$99</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427694648"/>
        <c:axId val="427699352"/>
      </c:lineChart>
      <c:catAx>
        <c:axId val="427694648"/>
        <c:scaling>
          <c:orientation val="minMax"/>
        </c:scaling>
        <c:delete val="0"/>
        <c:axPos val="b"/>
        <c:numFmt formatCode="General" sourceLinked="1"/>
        <c:majorTickMark val="out"/>
        <c:minorTickMark val="none"/>
        <c:tickLblPos val="nextTo"/>
        <c:crossAx val="427699352"/>
        <c:crosses val="autoZero"/>
        <c:auto val="1"/>
        <c:lblAlgn val="ctr"/>
        <c:lblOffset val="100"/>
        <c:noMultiLvlLbl val="0"/>
      </c:catAx>
      <c:valAx>
        <c:axId val="427699352"/>
        <c:scaling>
          <c:orientation val="minMax"/>
        </c:scaling>
        <c:delete val="0"/>
        <c:axPos val="l"/>
        <c:majorGridlines/>
        <c:numFmt formatCode="0.0\ %" sourceLinked="1"/>
        <c:majorTickMark val="out"/>
        <c:minorTickMark val="none"/>
        <c:tickLblPos val="nextTo"/>
        <c:crossAx val="4276946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'PM DT'!$R$87:$R$88</c:f>
              <c:strCache>
                <c:ptCount val="2"/>
                <c:pt idx="0">
                  <c:v>R2014</c:v>
                </c:pt>
                <c:pt idx="1">
                  <c:v>kr/brukar</c:v>
                </c:pt>
              </c:strCache>
            </c:strRef>
          </c:tx>
          <c:marker>
            <c:symbol val="none"/>
          </c:marker>
          <c:cat>
            <c:numRef>
              <c:f>'PM DT'!$P$89:$P$100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DT'!$R$89:$R$100</c:f>
              <c:numCache>
                <c:formatCode>_(* #,##0.00_);_(* \(#,##0.00\);_(* "-"??_);_(@_)</c:formatCode>
                <c:ptCount val="12"/>
                <c:pt idx="0">
                  <c:v>2.782258064516129</c:v>
                </c:pt>
                <c:pt idx="1">
                  <c:v>6.286290322580645</c:v>
                </c:pt>
                <c:pt idx="2">
                  <c:v>8.435483870967742</c:v>
                </c:pt>
                <c:pt idx="3">
                  <c:v>11.181451612903226</c:v>
                </c:pt>
                <c:pt idx="4">
                  <c:v>14.181451612903226</c:v>
                </c:pt>
                <c:pt idx="5">
                  <c:v>0</c:v>
                </c:pt>
                <c:pt idx="6">
                  <c:v>0</c:v>
                </c:pt>
                <c:pt idx="7">
                  <c:v>0</c:v>
                </c:pt>
                <c:pt idx="8">
                  <c:v>0</c:v>
                </c:pt>
                <c:pt idx="9">
                  <c:v>0</c:v>
                </c:pt>
                <c:pt idx="10">
                  <c:v>0</c:v>
                </c:pt>
                <c:pt idx="11">
                  <c:v>0</c:v>
                </c:pt>
              </c:numCache>
            </c:numRef>
          </c:val>
          <c:smooth val="0"/>
        </c:ser>
        <c:ser>
          <c:idx val="1"/>
          <c:order val="1"/>
          <c:tx>
            <c:strRef>
              <c:f>'PM DT'!$T$87:$T$88</c:f>
              <c:strCache>
                <c:ptCount val="2"/>
                <c:pt idx="0">
                  <c:v>B2014</c:v>
                </c:pt>
                <c:pt idx="1">
                  <c:v>kr/brukar</c:v>
                </c:pt>
              </c:strCache>
            </c:strRef>
          </c:tx>
          <c:marker>
            <c:symbol val="none"/>
          </c:marker>
          <c:cat>
            <c:numRef>
              <c:f>'PM DT'!$P$89:$P$100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DT'!$T$89:$T$100</c:f>
              <c:numCache>
                <c:formatCode>_(* #,##0.00_);_(* \(#,##0.00\);_(* "-"??_);_(@_)</c:formatCode>
                <c:ptCount val="12"/>
                <c:pt idx="0">
                  <c:v>2.6977620967741935</c:v>
                </c:pt>
                <c:pt idx="1">
                  <c:v>6.0598911290322581</c:v>
                </c:pt>
                <c:pt idx="2">
                  <c:v>9.0704999999999991</c:v>
                </c:pt>
                <c:pt idx="3">
                  <c:v>12.243318548387096</c:v>
                </c:pt>
                <c:pt idx="4">
                  <c:v>15.201697580645162</c:v>
                </c:pt>
                <c:pt idx="5">
                  <c:v>14.48344758064516</c:v>
                </c:pt>
                <c:pt idx="6">
                  <c:v>16.919354838709676</c:v>
                </c:pt>
                <c:pt idx="7">
                  <c:v>19.116935483870968</c:v>
                </c:pt>
                <c:pt idx="8">
                  <c:v>22.403225806451612</c:v>
                </c:pt>
                <c:pt idx="9">
                  <c:v>24.629032258064516</c:v>
                </c:pt>
                <c:pt idx="10">
                  <c:v>26.657258064516128</c:v>
                </c:pt>
                <c:pt idx="11">
                  <c:v>28.41532258064516</c:v>
                </c:pt>
              </c:numCache>
            </c:numRef>
          </c:val>
          <c:smooth val="0"/>
        </c:ser>
        <c:ser>
          <c:idx val="2"/>
          <c:order val="2"/>
          <c:tx>
            <c:strRef>
              <c:f>'PM DT'!$U$87:$U$88</c:f>
              <c:strCache>
                <c:ptCount val="2"/>
                <c:pt idx="0">
                  <c:v>BJ 2014</c:v>
                </c:pt>
                <c:pt idx="1">
                  <c:v>kr/brukar</c:v>
                </c:pt>
              </c:strCache>
            </c:strRef>
          </c:tx>
          <c:marker>
            <c:symbol val="none"/>
          </c:marker>
          <c:cat>
            <c:numRef>
              <c:f>'PM DT'!$P$89:$P$100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DT'!$U$89:$U$100</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'PM DT'!$W$87:$W$88</c:f>
              <c:strCache>
                <c:ptCount val="2"/>
                <c:pt idx="0">
                  <c:v>R 2103</c:v>
                </c:pt>
                <c:pt idx="1">
                  <c:v>Kr/brukar</c:v>
                </c:pt>
              </c:strCache>
            </c:strRef>
          </c:tx>
          <c:marker>
            <c:symbol val="none"/>
          </c:marker>
          <c:cat>
            <c:numRef>
              <c:f>'PM DT'!$P$89:$P$100</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DT'!$W$89:$W$100</c:f>
              <c:numCache>
                <c:formatCode>_(* #,##0.00_);_(* \(#,##0.00\);_(* "-"??_);_(@_)</c:formatCode>
                <c:ptCount val="12"/>
                <c:pt idx="0">
                  <c:v>3.088709677419355</c:v>
                </c:pt>
                <c:pt idx="1">
                  <c:v>5.790322580645161</c:v>
                </c:pt>
                <c:pt idx="2">
                  <c:v>7.883064516129032</c:v>
                </c:pt>
                <c:pt idx="3">
                  <c:v>10.625</c:v>
                </c:pt>
                <c:pt idx="4">
                  <c:v>13.866935483870968</c:v>
                </c:pt>
                <c:pt idx="5">
                  <c:v>14.084677419354838</c:v>
                </c:pt>
                <c:pt idx="6">
                  <c:v>16.85483870967742</c:v>
                </c:pt>
                <c:pt idx="7">
                  <c:v>19.58467741935484</c:v>
                </c:pt>
                <c:pt idx="8">
                  <c:v>22.161290322580644</c:v>
                </c:pt>
                <c:pt idx="9">
                  <c:v>24.125</c:v>
                </c:pt>
                <c:pt idx="10">
                  <c:v>26.846774193548388</c:v>
                </c:pt>
                <c:pt idx="11">
                  <c:v>29.028225806451612</c:v>
                </c:pt>
              </c:numCache>
            </c:numRef>
          </c:val>
          <c:smooth val="0"/>
        </c:ser>
        <c:dLbls>
          <c:showLegendKey val="0"/>
          <c:showVal val="0"/>
          <c:showCatName val="0"/>
          <c:showSerName val="0"/>
          <c:showPercent val="0"/>
          <c:showBubbleSize val="0"/>
        </c:dLbls>
        <c:smooth val="0"/>
        <c:axId val="427705624"/>
        <c:axId val="427696216"/>
      </c:lineChart>
      <c:catAx>
        <c:axId val="427705624"/>
        <c:scaling>
          <c:orientation val="minMax"/>
        </c:scaling>
        <c:delete val="0"/>
        <c:axPos val="b"/>
        <c:numFmt formatCode="General" sourceLinked="1"/>
        <c:majorTickMark val="out"/>
        <c:minorTickMark val="none"/>
        <c:tickLblPos val="nextTo"/>
        <c:crossAx val="427696216"/>
        <c:crosses val="autoZero"/>
        <c:auto val="1"/>
        <c:lblAlgn val="ctr"/>
        <c:lblOffset val="100"/>
        <c:noMultiLvlLbl val="0"/>
      </c:catAx>
      <c:valAx>
        <c:axId val="427696216"/>
        <c:scaling>
          <c:orientation val="minMax"/>
        </c:scaling>
        <c:delete val="0"/>
        <c:axPos val="l"/>
        <c:majorGridlines/>
        <c:numFmt formatCode="_(* #,##0.00_);_(* \(#,##0.00\);_(* &quot;-&quot;??_);_(@_)" sourceLinked="1"/>
        <c:majorTickMark val="out"/>
        <c:minorTickMark val="none"/>
        <c:tickLblPos val="nextTo"/>
        <c:crossAx val="4277056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'PM DT'!$C$5</c:f>
              <c:strCache>
                <c:ptCount val="1"/>
                <c:pt idx="0">
                  <c:v>R 2015</c:v>
                </c:pt>
              </c:strCache>
            </c:strRef>
          </c:tx>
          <c:marker>
            <c:symbol val="none"/>
          </c:marker>
          <c:cat>
            <c:numRef>
              <c:f>'PM DT'!$B$6:$B$17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DT'!$C$6:$C$17</c:f>
              <c:numCache>
                <c:formatCode>#,##0</c:formatCode>
                <c:ptCount val="12"/>
                <c:pt idx="0">
                  <c:v>598</c:v>
                </c:pt>
                <c:pt idx="1">
                  <c:v>1500</c:v>
                </c:pt>
                <c:pt idx="2">
                  <c:v>2211</c:v>
                </c:pt>
                <c:pt idx="3">
                  <c:v>2975</c:v>
                </c:pt>
                <c:pt idx="4">
                  <c:v>3717</c:v>
                </c:pt>
                <c:pt idx="5">
                  <c:v>3097</c:v>
                </c:pt>
                <c:pt idx="6">
                  <c:v>3880</c:v>
                </c:pt>
                <c:pt idx="7">
                  <c:v>4175</c:v>
                </c:pt>
              </c:numCache>
            </c:numRef>
          </c:val>
          <c:smooth val="0"/>
        </c:ser>
        <c:ser>
          <c:idx val="1"/>
          <c:order val="1"/>
          <c:tx>
            <c:strRef>
              <c:f>'PM DT'!$D$5</c:f>
              <c:strCache>
                <c:ptCount val="1"/>
                <c:pt idx="0">
                  <c:v>B 2015</c:v>
                </c:pt>
              </c:strCache>
            </c:strRef>
          </c:tx>
          <c:marker>
            <c:symbol val="none"/>
          </c:marker>
          <c:cat>
            <c:numRef>
              <c:f>'PM DT'!$B$6:$B$17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'PM DT'!$D$6:$D$17</c:f>
              <c:numCache>
                <c:formatCode>#,##0</c:formatCode>
                <c:ptCount val="12"/>
                <c:pt idx="0">
                  <c:v>669.04499999999996</c:v>
                </c:pt>
                <c:pt idx="1">
                  <c:v>1502.8530000000001</c:v>
                </c:pt>
                <c:pt idx="2">
                  <c:v>2249.4839999999999</c:v>
                </c:pt>
                <c:pt idx="3">
                  <c:v>3036.3429999999998</c:v>
                </c:pt>
                <c:pt idx="4">
                  <c:v>3770.0210000000002</c:v>
                </c:pt>
                <c:pt idx="5">
                  <c:v>3591.895</c:v>
                </c:pt>
                <c:pt idx="6">
                  <c:v>4196</c:v>
                </c:pt>
                <c:pt idx="7">
                  <c:v>4741</c:v>
                </c:pt>
                <c:pt idx="8">
                  <c:v>5556</c:v>
                </c:pt>
                <c:pt idx="9">
                  <c:v>6108</c:v>
                </c:pt>
                <c:pt idx="10">
                  <c:v>6611</c:v>
                </c:pt>
                <c:pt idx="11">
                  <c:v>7047</c:v>
                </c:pt>
              </c:numCache>
            </c:numRef>
          </c:val>
          <c:smooth val="0"/>
        </c:ser>
        <c:dLbls>
          <c:showLegendKey val="0"/>
          <c:showVal val="0"/>
          <c:showCatName val="0"/>
          <c:showSerName val="0"/>
          <c:showPercent val="0"/>
          <c:showBubbleSize val="0"/>
        </c:dLbls>
        <c:smooth val="0"/>
        <c:axId val="427700528"/>
        <c:axId val="427700920"/>
      </c:lineChart>
      <c:catAx>
        <c:axId val="427700528"/>
        <c:scaling>
          <c:orientation val="minMax"/>
        </c:scaling>
        <c:delete val="0"/>
        <c:axPos val="b"/>
        <c:numFmt formatCode="General" sourceLinked="1"/>
        <c:majorTickMark val="out"/>
        <c:minorTickMark val="none"/>
        <c:tickLblPos val="nextTo"/>
        <c:crossAx val="427700920"/>
        <c:crosses val="autoZero"/>
        <c:auto val="1"/>
        <c:lblAlgn val="ctr"/>
        <c:lblOffset val="100"/>
        <c:noMultiLvlLbl val="0"/>
      </c:catAx>
      <c:valAx>
        <c:axId val="427700920"/>
        <c:scaling>
          <c:orientation val="minMax"/>
        </c:scaling>
        <c:delete val="0"/>
        <c:axPos val="l"/>
        <c:majorGridlines/>
        <c:numFmt formatCode="#,##0" sourceLinked="1"/>
        <c:majorTickMark val="out"/>
        <c:minorTickMark val="none"/>
        <c:tickLblPos val="nextTo"/>
        <c:crossAx val="4277005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helsesent!$F$77</c:f>
              <c:strCache>
                <c:ptCount val="1"/>
                <c:pt idx="0">
                  <c:v>1-16 dg</c:v>
                </c:pt>
              </c:strCache>
            </c:strRef>
          </c:tx>
          <c:marker>
            <c:symbol val="none"/>
          </c:marker>
          <c:cat>
            <c:numRef>
              <c:f>helsesent!$B$78:$B$89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helsesent!$F$78:$F$89</c:f>
              <c:numCache>
                <c:formatCode>0.0\ %</c:formatCode>
                <c:ptCount val="12"/>
                <c:pt idx="0">
                  <c:v>4.2999999999999997E-2</c:v>
                </c:pt>
                <c:pt idx="1">
                  <c:v>2.4E-2</c:v>
                </c:pt>
                <c:pt idx="2">
                  <c:v>3.4000000000000002E-2</c:v>
                </c:pt>
                <c:pt idx="3">
                  <c:v>3.4000000000000002E-2</c:v>
                </c:pt>
                <c:pt idx="4">
                  <c:v>2.4E-2</c:v>
                </c:pt>
                <c:pt idx="5">
                  <c:v>2.1999999999999999E-2</c:v>
                </c:pt>
                <c:pt idx="6">
                  <c:v>2.3E-2</c:v>
                </c:pt>
                <c:pt idx="7">
                  <c:v>2.3E-2</c:v>
                </c:pt>
                <c:pt idx="8">
                  <c:v>2.1000000000000001E-2</c:v>
                </c:pt>
                <c:pt idx="9">
                  <c:v>0.02</c:v>
                </c:pt>
                <c:pt idx="10">
                  <c:v>2.1000000000000001E-2</c:v>
                </c:pt>
                <c:pt idx="11">
                  <c:v>0.02</c:v>
                </c:pt>
              </c:numCache>
            </c:numRef>
          </c:val>
          <c:smooth val="0"/>
        </c:ser>
        <c:ser>
          <c:idx val="1"/>
          <c:order val="1"/>
          <c:tx>
            <c:strRef>
              <c:f>helsesent!$G$77</c:f>
              <c:strCache>
                <c:ptCount val="1"/>
                <c:pt idx="0">
                  <c:v>1-360 dg</c:v>
                </c:pt>
              </c:strCache>
            </c:strRef>
          </c:tx>
          <c:marker>
            <c:symbol val="none"/>
          </c:marker>
          <c:cat>
            <c:numRef>
              <c:f>helsesent!$B$78:$B$89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helsesent!$G$78:$G$89</c:f>
              <c:numCache>
                <c:formatCode>0.0\ %</c:formatCode>
                <c:ptCount val="12"/>
                <c:pt idx="0">
                  <c:v>0.105</c:v>
                </c:pt>
                <c:pt idx="1">
                  <c:v>9.2999999999999999E-2</c:v>
                </c:pt>
                <c:pt idx="2">
                  <c:v>0.112</c:v>
                </c:pt>
                <c:pt idx="3">
                  <c:v>0.121</c:v>
                </c:pt>
                <c:pt idx="4">
                  <c:v>0.114</c:v>
                </c:pt>
                <c:pt idx="5">
                  <c:v>0.104</c:v>
                </c:pt>
                <c:pt idx="6">
                  <c:v>9.8000000000000004E-2</c:v>
                </c:pt>
                <c:pt idx="7">
                  <c:v>0.10299999999999999</c:v>
                </c:pt>
                <c:pt idx="8">
                  <c:v>0.10299999999999999</c:v>
                </c:pt>
                <c:pt idx="9">
                  <c:v>9.8000000000000004E-2</c:v>
                </c:pt>
                <c:pt idx="10">
                  <c:v>9.2999999999999999E-2</c:v>
                </c:pt>
                <c:pt idx="11">
                  <c:v>8.8999999999999996E-2</c:v>
                </c:pt>
              </c:numCache>
            </c:numRef>
          </c:val>
          <c:smooth val="0"/>
        </c:ser>
        <c:ser>
          <c:idx val="2"/>
          <c:order val="2"/>
          <c:tx>
            <c:strRef>
              <c:f>helsesent!$H$77</c:f>
              <c:strCache>
                <c:ptCount val="1"/>
                <c:pt idx="0">
                  <c:v>norm</c:v>
                </c:pt>
              </c:strCache>
            </c:strRef>
          </c:tx>
          <c:marker>
            <c:symbol val="none"/>
          </c:marker>
          <c:cat>
            <c:numRef>
              <c:f>helsesent!$B$78:$B$89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helsesent!$H$78:$H$89</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427703664"/>
        <c:axId val="427706800"/>
      </c:lineChart>
      <c:catAx>
        <c:axId val="427703664"/>
        <c:scaling>
          <c:orientation val="minMax"/>
        </c:scaling>
        <c:delete val="0"/>
        <c:axPos val="b"/>
        <c:numFmt formatCode="General" sourceLinked="1"/>
        <c:majorTickMark val="out"/>
        <c:minorTickMark val="none"/>
        <c:tickLblPos val="nextTo"/>
        <c:crossAx val="427706800"/>
        <c:crosses val="autoZero"/>
        <c:auto val="1"/>
        <c:lblAlgn val="ctr"/>
        <c:lblOffset val="100"/>
        <c:noMultiLvlLbl val="0"/>
      </c:catAx>
      <c:valAx>
        <c:axId val="427706800"/>
        <c:scaling>
          <c:orientation val="minMax"/>
        </c:scaling>
        <c:delete val="0"/>
        <c:axPos val="l"/>
        <c:majorGridlines/>
        <c:numFmt formatCode="0.0\ %" sourceLinked="1"/>
        <c:majorTickMark val="out"/>
        <c:minorTickMark val="none"/>
        <c:tickLblPos val="nextTo"/>
        <c:crossAx val="4277036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helsesent!$R$76:$R$77</c:f>
              <c:strCache>
                <c:ptCount val="2"/>
                <c:pt idx="0">
                  <c:v>R2014</c:v>
                </c:pt>
                <c:pt idx="1">
                  <c:v>kr/innb</c:v>
                </c:pt>
              </c:strCache>
            </c:strRef>
          </c:tx>
          <c:marker>
            <c:symbol val="none"/>
          </c:marker>
          <c:cat>
            <c:numRef>
              <c:f>helsesent!$P$78:$P$89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helsesent!$R$78:$R$89</c:f>
              <c:numCache>
                <c:formatCode>_(* #,##0.00_);_(* \(#,##0.00\);_(* "-"??_);_(@_)</c:formatCode>
                <c:ptCount val="12"/>
                <c:pt idx="0">
                  <c:v>0.2256667426487349</c:v>
                </c:pt>
                <c:pt idx="1">
                  <c:v>0.43241395030772739</c:v>
                </c:pt>
                <c:pt idx="2">
                  <c:v>0.61545475267836791</c:v>
                </c:pt>
                <c:pt idx="3">
                  <c:v>0.84340095737405973</c:v>
                </c:pt>
                <c:pt idx="4">
                  <c:v>1.0622293138819239</c:v>
                </c:pt>
                <c:pt idx="5">
                  <c:v>0</c:v>
                </c:pt>
                <c:pt idx="6">
                  <c:v>0</c:v>
                </c:pt>
                <c:pt idx="7">
                  <c:v>0</c:v>
                </c:pt>
                <c:pt idx="8">
                  <c:v>0</c:v>
                </c:pt>
                <c:pt idx="9">
                  <c:v>0</c:v>
                </c:pt>
                <c:pt idx="10">
                  <c:v>0</c:v>
                </c:pt>
                <c:pt idx="11">
                  <c:v>0</c:v>
                </c:pt>
              </c:numCache>
            </c:numRef>
          </c:val>
          <c:smooth val="0"/>
        </c:ser>
        <c:ser>
          <c:idx val="1"/>
          <c:order val="1"/>
          <c:tx>
            <c:strRef>
              <c:f>helsesent!$T$78:$T$79</c:f>
              <c:strCache>
                <c:ptCount val="2"/>
                <c:pt idx="0">
                  <c:v>B2014</c:v>
                </c:pt>
                <c:pt idx="1">
                  <c:v>kr/innb</c:v>
                </c:pt>
              </c:strCache>
            </c:strRef>
          </c:tx>
          <c:marker>
            <c:symbol val="none"/>
          </c:marker>
          <c:cat>
            <c:numRef>
              <c:f>helsesent!$P$78:$P$89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helsesent!$T$80:$T$91</c:f>
              <c:numCache>
                <c:formatCode>_(* #,##0.00_);_(* \(#,##0.00\);_(* "-"??_);_(@_)</c:formatCode>
                <c:ptCount val="12"/>
                <c:pt idx="0">
                  <c:v>0.16152450090744103</c:v>
                </c:pt>
                <c:pt idx="1">
                  <c:v>0.34981851179673323</c:v>
                </c:pt>
                <c:pt idx="2">
                  <c:v>0.53062613430127037</c:v>
                </c:pt>
                <c:pt idx="3">
                  <c:v>0.75476406533575313</c:v>
                </c:pt>
                <c:pt idx="4">
                  <c:v>0.95303992740471866</c:v>
                </c:pt>
                <c:pt idx="5">
                  <c:v>0.95145190562613435</c:v>
                </c:pt>
                <c:pt idx="6">
                  <c:v>1.0226860254083485</c:v>
                </c:pt>
                <c:pt idx="7">
                  <c:v>1.2933303085299455</c:v>
                </c:pt>
                <c:pt idx="8">
                  <c:v>1.566016333938294</c:v>
                </c:pt>
                <c:pt idx="9">
                  <c:v>1.7091651542649728</c:v>
                </c:pt>
                <c:pt idx="10">
                  <c:v>1.9094827586206897</c:v>
                </c:pt>
                <c:pt idx="11">
                  <c:v>2.2579401088929218</c:v>
                </c:pt>
              </c:numCache>
            </c:numRef>
          </c:val>
          <c:smooth val="0"/>
        </c:ser>
        <c:ser>
          <c:idx val="2"/>
          <c:order val="2"/>
          <c:tx>
            <c:strRef>
              <c:f>helsesent!$U$78:$U$79</c:f>
              <c:strCache>
                <c:ptCount val="2"/>
                <c:pt idx="0">
                  <c:v>BJ 2014</c:v>
                </c:pt>
                <c:pt idx="1">
                  <c:v>kr/innb</c:v>
                </c:pt>
              </c:strCache>
            </c:strRef>
          </c:tx>
          <c:marker>
            <c:symbol val="none"/>
          </c:marker>
          <c:cat>
            <c:numRef>
              <c:f>helsesent!$P$78:$P$89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helsesent!$U$80:$U$91</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helsesent!$W$78:$W$79</c:f>
              <c:strCache>
                <c:ptCount val="2"/>
                <c:pt idx="0">
                  <c:v>R 2103</c:v>
                </c:pt>
                <c:pt idx="1">
                  <c:v>Kr/innb</c:v>
                </c:pt>
              </c:strCache>
            </c:strRef>
          </c:tx>
          <c:marker>
            <c:symbol val="none"/>
          </c:marker>
          <c:cat>
            <c:numRef>
              <c:f>helsesent!$P$78:$P$89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helsesent!$W$80:$W$91</c:f>
              <c:numCache>
                <c:formatCode>_(* #,##0.00_);_(* \(#,##0.00\);_(* "-"??_);_(@_)</c:formatCode>
                <c:ptCount val="12"/>
                <c:pt idx="0">
                  <c:v>0.18496029892573565</c:v>
                </c:pt>
                <c:pt idx="1">
                  <c:v>0.37856141989724429</c:v>
                </c:pt>
                <c:pt idx="2">
                  <c:v>0.54553946753853344</c:v>
                </c:pt>
                <c:pt idx="3">
                  <c:v>0.74638019617001405</c:v>
                </c:pt>
                <c:pt idx="4">
                  <c:v>0.93741242410088743</c:v>
                </c:pt>
                <c:pt idx="5">
                  <c:v>1.0135450723960766</c:v>
                </c:pt>
                <c:pt idx="6">
                  <c:v>1.1751517982251285</c:v>
                </c:pt>
                <c:pt idx="7">
                  <c:v>1.3085007006071929</c:v>
                </c:pt>
                <c:pt idx="8">
                  <c:v>1.55908453993461</c:v>
                </c:pt>
                <c:pt idx="9">
                  <c:v>1.7475478748248483</c:v>
                </c:pt>
                <c:pt idx="10">
                  <c:v>1.9250350303596451</c:v>
                </c:pt>
                <c:pt idx="11">
                  <c:v>2.1597384399813171</c:v>
                </c:pt>
              </c:numCache>
            </c:numRef>
          </c:val>
          <c:smooth val="0"/>
        </c:ser>
        <c:dLbls>
          <c:showLegendKey val="0"/>
          <c:showVal val="0"/>
          <c:showCatName val="0"/>
          <c:showSerName val="0"/>
          <c:showPercent val="0"/>
          <c:showBubbleSize val="0"/>
        </c:dLbls>
        <c:smooth val="0"/>
        <c:axId val="427697000"/>
        <c:axId val="427698176"/>
      </c:lineChart>
      <c:catAx>
        <c:axId val="427697000"/>
        <c:scaling>
          <c:orientation val="minMax"/>
        </c:scaling>
        <c:delete val="0"/>
        <c:axPos val="b"/>
        <c:numFmt formatCode="General" sourceLinked="1"/>
        <c:majorTickMark val="out"/>
        <c:minorTickMark val="none"/>
        <c:tickLblPos val="nextTo"/>
        <c:crossAx val="427698176"/>
        <c:crosses val="autoZero"/>
        <c:auto val="1"/>
        <c:lblAlgn val="ctr"/>
        <c:lblOffset val="100"/>
        <c:noMultiLvlLbl val="0"/>
      </c:catAx>
      <c:valAx>
        <c:axId val="427698176"/>
        <c:scaling>
          <c:orientation val="minMax"/>
        </c:scaling>
        <c:delete val="0"/>
        <c:axPos val="l"/>
        <c:majorGridlines/>
        <c:numFmt formatCode="_(* #,##0.00_);_(* \(#,##0.00\);_(* &quot;-&quot;??_);_(@_)" sourceLinked="1"/>
        <c:majorTickMark val="out"/>
        <c:minorTickMark val="none"/>
        <c:tickLblPos val="nextTo"/>
        <c:crossAx val="4276970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helsesent!$C$5</c:f>
              <c:strCache>
                <c:ptCount val="1"/>
                <c:pt idx="0">
                  <c:v>R 2015</c:v>
                </c:pt>
              </c:strCache>
            </c:strRef>
          </c:tx>
          <c:marker>
            <c:symbol val="none"/>
          </c:marker>
          <c:cat>
            <c:numRef>
              <c:f>helsesent!$B$6:$B$17</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helsesent!$C$6:$C$17</c:f>
              <c:numCache>
                <c:formatCode>#,##0</c:formatCode>
                <c:ptCount val="12"/>
                <c:pt idx="0">
                  <c:v>927</c:v>
                </c:pt>
                <c:pt idx="1">
                  <c:v>1924</c:v>
                </c:pt>
                <c:pt idx="2">
                  <c:v>2420</c:v>
                </c:pt>
                <c:pt idx="3">
                  <c:v>3327</c:v>
                </c:pt>
                <c:pt idx="4">
                  <c:v>4201</c:v>
                </c:pt>
                <c:pt idx="5">
                  <c:v>4192</c:v>
                </c:pt>
                <c:pt idx="6">
                  <c:v>4545</c:v>
                </c:pt>
                <c:pt idx="7">
                  <c:v>5701</c:v>
                </c:pt>
              </c:numCache>
            </c:numRef>
          </c:val>
          <c:smooth val="0"/>
        </c:ser>
        <c:ser>
          <c:idx val="1"/>
          <c:order val="1"/>
          <c:tx>
            <c:strRef>
              <c:f>helsesent!$D$5</c:f>
              <c:strCache>
                <c:ptCount val="1"/>
                <c:pt idx="0">
                  <c:v>B 2015</c:v>
                </c:pt>
              </c:strCache>
            </c:strRef>
          </c:tx>
          <c:marker>
            <c:symbol val="none"/>
          </c:marker>
          <c:cat>
            <c:numRef>
              <c:f>helsesent!$B$6:$B$17</c:f>
              <c:numCache>
                <c:formatCode>#,##0</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helsesent!$D$6:$D$17</c:f>
              <c:numCache>
                <c:formatCode>#,##0</c:formatCode>
                <c:ptCount val="12"/>
                <c:pt idx="0">
                  <c:v>712</c:v>
                </c:pt>
                <c:pt idx="1">
                  <c:v>1542</c:v>
                </c:pt>
                <c:pt idx="2">
                  <c:v>2339</c:v>
                </c:pt>
                <c:pt idx="3">
                  <c:v>3327</c:v>
                </c:pt>
                <c:pt idx="4">
                  <c:v>4201</c:v>
                </c:pt>
                <c:pt idx="5">
                  <c:v>4194</c:v>
                </c:pt>
                <c:pt idx="6">
                  <c:v>4508</c:v>
                </c:pt>
                <c:pt idx="7">
                  <c:v>5701</c:v>
                </c:pt>
                <c:pt idx="8">
                  <c:v>6903</c:v>
                </c:pt>
                <c:pt idx="9">
                  <c:v>7534</c:v>
                </c:pt>
                <c:pt idx="10">
                  <c:v>8417</c:v>
                </c:pt>
                <c:pt idx="11">
                  <c:v>9953</c:v>
                </c:pt>
              </c:numCache>
            </c:numRef>
          </c:val>
          <c:smooth val="0"/>
        </c:ser>
        <c:dLbls>
          <c:showLegendKey val="0"/>
          <c:showVal val="0"/>
          <c:showCatName val="0"/>
          <c:showSerName val="0"/>
          <c:showPercent val="0"/>
          <c:showBubbleSize val="0"/>
        </c:dLbls>
        <c:smooth val="0"/>
        <c:axId val="427695824"/>
        <c:axId val="427695432"/>
      </c:lineChart>
      <c:catAx>
        <c:axId val="427695824"/>
        <c:scaling>
          <c:orientation val="minMax"/>
        </c:scaling>
        <c:delete val="0"/>
        <c:axPos val="b"/>
        <c:numFmt formatCode="#,##0" sourceLinked="1"/>
        <c:majorTickMark val="out"/>
        <c:minorTickMark val="none"/>
        <c:tickLblPos val="nextTo"/>
        <c:crossAx val="427695432"/>
        <c:crosses val="autoZero"/>
        <c:auto val="1"/>
        <c:lblAlgn val="ctr"/>
        <c:lblOffset val="100"/>
        <c:noMultiLvlLbl val="0"/>
      </c:catAx>
      <c:valAx>
        <c:axId val="427695432"/>
        <c:scaling>
          <c:orientation val="minMax"/>
        </c:scaling>
        <c:delete val="0"/>
        <c:axPos val="l"/>
        <c:majorGridlines/>
        <c:numFmt formatCode="#,##0" sourceLinked="1"/>
        <c:majorTickMark val="out"/>
        <c:minorTickMark val="none"/>
        <c:tickLblPos val="nextTo"/>
        <c:crossAx val="427695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helsesent!$F$77</c:f>
              <c:strCache>
                <c:ptCount val="1"/>
                <c:pt idx="0">
                  <c:v>1-16 dg</c:v>
                </c:pt>
              </c:strCache>
            </c:strRef>
          </c:tx>
          <c:marker>
            <c:symbol val="none"/>
          </c:marker>
          <c:cat>
            <c:numRef>
              <c:f>helsesent!$B$78:$B$89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helsesent!$F$78:$F$89</c:f>
              <c:numCache>
                <c:formatCode>0.0\ %</c:formatCode>
                <c:ptCount val="12"/>
                <c:pt idx="0">
                  <c:v>4.2999999999999997E-2</c:v>
                </c:pt>
                <c:pt idx="1">
                  <c:v>2.4E-2</c:v>
                </c:pt>
                <c:pt idx="2">
                  <c:v>3.4000000000000002E-2</c:v>
                </c:pt>
                <c:pt idx="3">
                  <c:v>3.4000000000000002E-2</c:v>
                </c:pt>
                <c:pt idx="4">
                  <c:v>2.4E-2</c:v>
                </c:pt>
                <c:pt idx="5">
                  <c:v>2.1999999999999999E-2</c:v>
                </c:pt>
                <c:pt idx="6">
                  <c:v>2.3E-2</c:v>
                </c:pt>
                <c:pt idx="7">
                  <c:v>2.3E-2</c:v>
                </c:pt>
                <c:pt idx="8">
                  <c:v>2.1000000000000001E-2</c:v>
                </c:pt>
                <c:pt idx="9">
                  <c:v>0.02</c:v>
                </c:pt>
                <c:pt idx="10">
                  <c:v>2.1000000000000001E-2</c:v>
                </c:pt>
                <c:pt idx="11">
                  <c:v>0.02</c:v>
                </c:pt>
              </c:numCache>
            </c:numRef>
          </c:val>
          <c:smooth val="0"/>
        </c:ser>
        <c:ser>
          <c:idx val="1"/>
          <c:order val="1"/>
          <c:tx>
            <c:strRef>
              <c:f>helsesent!$G$77</c:f>
              <c:strCache>
                <c:ptCount val="1"/>
                <c:pt idx="0">
                  <c:v>1-360 dg</c:v>
                </c:pt>
              </c:strCache>
            </c:strRef>
          </c:tx>
          <c:marker>
            <c:symbol val="none"/>
          </c:marker>
          <c:cat>
            <c:numRef>
              <c:f>helsesent!$B$78:$B$89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helsesent!$G$78:$G$89</c:f>
              <c:numCache>
                <c:formatCode>0.0\ %</c:formatCode>
                <c:ptCount val="12"/>
                <c:pt idx="0">
                  <c:v>0.105</c:v>
                </c:pt>
                <c:pt idx="1">
                  <c:v>9.2999999999999999E-2</c:v>
                </c:pt>
                <c:pt idx="2">
                  <c:v>0.112</c:v>
                </c:pt>
                <c:pt idx="3">
                  <c:v>0.121</c:v>
                </c:pt>
                <c:pt idx="4">
                  <c:v>0.114</c:v>
                </c:pt>
                <c:pt idx="5">
                  <c:v>0.104</c:v>
                </c:pt>
                <c:pt idx="6">
                  <c:v>9.8000000000000004E-2</c:v>
                </c:pt>
                <c:pt idx="7">
                  <c:v>0.10299999999999999</c:v>
                </c:pt>
                <c:pt idx="8">
                  <c:v>0.10299999999999999</c:v>
                </c:pt>
                <c:pt idx="9">
                  <c:v>9.8000000000000004E-2</c:v>
                </c:pt>
                <c:pt idx="10">
                  <c:v>9.2999999999999999E-2</c:v>
                </c:pt>
                <c:pt idx="11">
                  <c:v>8.8999999999999996E-2</c:v>
                </c:pt>
              </c:numCache>
            </c:numRef>
          </c:val>
          <c:smooth val="0"/>
        </c:ser>
        <c:ser>
          <c:idx val="2"/>
          <c:order val="2"/>
          <c:tx>
            <c:strRef>
              <c:f>helsesent!$H$77</c:f>
              <c:strCache>
                <c:ptCount val="1"/>
                <c:pt idx="0">
                  <c:v>norm</c:v>
                </c:pt>
              </c:strCache>
            </c:strRef>
          </c:tx>
          <c:marker>
            <c:symbol val="none"/>
          </c:marker>
          <c:cat>
            <c:numRef>
              <c:f>helsesent!$B$78:$B$89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helsesent!$H$78:$H$89</c:f>
              <c:numCache>
                <c:formatCode>0%</c:formatCode>
                <c:ptCount val="12"/>
                <c:pt idx="0">
                  <c:v>0.03</c:v>
                </c:pt>
                <c:pt idx="1">
                  <c:v>0.03</c:v>
                </c:pt>
                <c:pt idx="2">
                  <c:v>0.03</c:v>
                </c:pt>
                <c:pt idx="3">
                  <c:v>0.03</c:v>
                </c:pt>
                <c:pt idx="4">
                  <c:v>0.03</c:v>
                </c:pt>
                <c:pt idx="5">
                  <c:v>0.03</c:v>
                </c:pt>
                <c:pt idx="6">
                  <c:v>0.03</c:v>
                </c:pt>
                <c:pt idx="7">
                  <c:v>0.03</c:v>
                </c:pt>
                <c:pt idx="8">
                  <c:v>0.03</c:v>
                </c:pt>
                <c:pt idx="9">
                  <c:v>0.03</c:v>
                </c:pt>
                <c:pt idx="10">
                  <c:v>0.03</c:v>
                </c:pt>
                <c:pt idx="11">
                  <c:v>0.03</c:v>
                </c:pt>
              </c:numCache>
            </c:numRef>
          </c:val>
          <c:smooth val="0"/>
        </c:ser>
        <c:dLbls>
          <c:showLegendKey val="0"/>
          <c:showVal val="0"/>
          <c:showCatName val="0"/>
          <c:showSerName val="0"/>
          <c:showPercent val="0"/>
          <c:showBubbleSize val="0"/>
        </c:dLbls>
        <c:smooth val="0"/>
        <c:axId val="427705232"/>
        <c:axId val="427702096"/>
      </c:lineChart>
      <c:catAx>
        <c:axId val="427705232"/>
        <c:scaling>
          <c:orientation val="minMax"/>
        </c:scaling>
        <c:delete val="0"/>
        <c:axPos val="b"/>
        <c:numFmt formatCode="General" sourceLinked="1"/>
        <c:majorTickMark val="out"/>
        <c:minorTickMark val="none"/>
        <c:tickLblPos val="nextTo"/>
        <c:crossAx val="427702096"/>
        <c:crosses val="autoZero"/>
        <c:auto val="1"/>
        <c:lblAlgn val="ctr"/>
        <c:lblOffset val="100"/>
        <c:noMultiLvlLbl val="0"/>
      </c:catAx>
      <c:valAx>
        <c:axId val="427702096"/>
        <c:scaling>
          <c:orientation val="minMax"/>
        </c:scaling>
        <c:delete val="0"/>
        <c:axPos val="l"/>
        <c:majorGridlines/>
        <c:numFmt formatCode="0.0\ %" sourceLinked="1"/>
        <c:majorTickMark val="out"/>
        <c:minorTickMark val="none"/>
        <c:tickLblPos val="nextTo"/>
        <c:crossAx val="4277052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5.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66.xml"/><Relationship Id="rId2" Type="http://schemas.openxmlformats.org/officeDocument/2006/relationships/chart" Target="../charts/chart65.xml"/><Relationship Id="rId1" Type="http://schemas.openxmlformats.org/officeDocument/2006/relationships/chart" Target="../charts/chart64.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69.xml"/><Relationship Id="rId2" Type="http://schemas.openxmlformats.org/officeDocument/2006/relationships/chart" Target="../charts/chart68.xml"/><Relationship Id="rId1" Type="http://schemas.openxmlformats.org/officeDocument/2006/relationships/chart" Target="../charts/chart67.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72.xml"/><Relationship Id="rId2" Type="http://schemas.openxmlformats.org/officeDocument/2006/relationships/chart" Target="../charts/chart71.xml"/><Relationship Id="rId1" Type="http://schemas.openxmlformats.org/officeDocument/2006/relationships/chart" Target="../charts/chart70.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75.xml"/><Relationship Id="rId2" Type="http://schemas.openxmlformats.org/officeDocument/2006/relationships/chart" Target="../charts/chart74.xml"/><Relationship Id="rId1" Type="http://schemas.openxmlformats.org/officeDocument/2006/relationships/chart" Target="../charts/chart73.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77.xml"/><Relationship Id="rId1" Type="http://schemas.openxmlformats.org/officeDocument/2006/relationships/chart" Target="../charts/chart7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80.xml"/><Relationship Id="rId2" Type="http://schemas.openxmlformats.org/officeDocument/2006/relationships/chart" Target="../charts/chart79.xml"/><Relationship Id="rId1" Type="http://schemas.openxmlformats.org/officeDocument/2006/relationships/chart" Target="../charts/chart78.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s>
</file>

<file path=xl/drawings/_rels/drawing33.xml.rels><?xml version="1.0" encoding="UTF-8" standalone="yes"?>
<Relationships xmlns="http://schemas.openxmlformats.org/package/2006/relationships"><Relationship Id="rId3" Type="http://schemas.openxmlformats.org/officeDocument/2006/relationships/chart" Target="../charts/chart89.xml"/><Relationship Id="rId2" Type="http://schemas.openxmlformats.org/officeDocument/2006/relationships/chart" Target="../charts/chart88.xml"/><Relationship Id="rId1" Type="http://schemas.openxmlformats.org/officeDocument/2006/relationships/chart" Target="../charts/chart87.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92.xml"/><Relationship Id="rId2" Type="http://schemas.openxmlformats.org/officeDocument/2006/relationships/chart" Target="../charts/chart91.xml"/><Relationship Id="rId1" Type="http://schemas.openxmlformats.org/officeDocument/2006/relationships/chart" Target="../charts/chart90.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95.xml"/><Relationship Id="rId2" Type="http://schemas.openxmlformats.org/officeDocument/2006/relationships/chart" Target="../charts/chart94.xml"/><Relationship Id="rId1" Type="http://schemas.openxmlformats.org/officeDocument/2006/relationships/chart" Target="../charts/chart93.xml"/></Relationships>
</file>

<file path=xl/drawings/_rels/drawing36.xml.rels><?xml version="1.0" encoding="UTF-8" standalone="yes"?>
<Relationships xmlns="http://schemas.openxmlformats.org/package/2006/relationships"><Relationship Id="rId3" Type="http://schemas.openxmlformats.org/officeDocument/2006/relationships/chart" Target="../charts/chart98.xml"/><Relationship Id="rId2" Type="http://schemas.openxmlformats.org/officeDocument/2006/relationships/chart" Target="../charts/chart97.xml"/><Relationship Id="rId1" Type="http://schemas.openxmlformats.org/officeDocument/2006/relationships/chart" Target="../charts/chart96.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101.xml"/><Relationship Id="rId2" Type="http://schemas.openxmlformats.org/officeDocument/2006/relationships/chart" Target="../charts/chart100.xml"/><Relationship Id="rId1" Type="http://schemas.openxmlformats.org/officeDocument/2006/relationships/chart" Target="../charts/chart99.xml"/></Relationships>
</file>

<file path=xl/drawings/_rels/drawing38.xml.rels><?xml version="1.0" encoding="UTF-8" standalone="yes"?>
<Relationships xmlns="http://schemas.openxmlformats.org/package/2006/relationships"><Relationship Id="rId3" Type="http://schemas.openxmlformats.org/officeDocument/2006/relationships/chart" Target="../charts/chart104.xml"/><Relationship Id="rId2" Type="http://schemas.openxmlformats.org/officeDocument/2006/relationships/chart" Target="../charts/chart103.xml"/><Relationship Id="rId1" Type="http://schemas.openxmlformats.org/officeDocument/2006/relationships/chart" Target="../charts/chart102.xml"/></Relationships>
</file>

<file path=xl/drawings/_rels/drawing39.xml.rels><?xml version="1.0" encoding="UTF-8" standalone="yes"?>
<Relationships xmlns="http://schemas.openxmlformats.org/package/2006/relationships"><Relationship Id="rId3" Type="http://schemas.openxmlformats.org/officeDocument/2006/relationships/chart" Target="../charts/chart107.xml"/><Relationship Id="rId2" Type="http://schemas.openxmlformats.org/officeDocument/2006/relationships/chart" Target="../charts/chart106.xml"/><Relationship Id="rId1" Type="http://schemas.openxmlformats.org/officeDocument/2006/relationships/chart" Target="../charts/chart10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109.xml"/><Relationship Id="rId1" Type="http://schemas.openxmlformats.org/officeDocument/2006/relationships/chart" Target="../charts/chart108.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110.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112.xml"/><Relationship Id="rId1" Type="http://schemas.openxmlformats.org/officeDocument/2006/relationships/chart" Target="../charts/chart11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11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11</xdr:col>
      <xdr:colOff>419100</xdr:colOff>
      <xdr:row>106</xdr:row>
      <xdr:rowOff>109537</xdr:rowOff>
    </xdr:from>
    <xdr:to>
      <xdr:col>12</xdr:col>
      <xdr:colOff>0</xdr:colOff>
      <xdr:row>125</xdr:row>
      <xdr:rowOff>138112</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109537</xdr:rowOff>
    </xdr:from>
    <xdr:to>
      <xdr:col>6</xdr:col>
      <xdr:colOff>47625</xdr:colOff>
      <xdr:row>22</xdr:row>
      <xdr:rowOff>142875</xdr:rowOff>
    </xdr:to>
    <xdr:graphicFrame macro="">
      <xdr:nvGraphicFramePr>
        <xdr:cNvPr id="12" name="Diagra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xdr:colOff>
      <xdr:row>41</xdr:row>
      <xdr:rowOff>90487</xdr:rowOff>
    </xdr:from>
    <xdr:to>
      <xdr:col>11</xdr:col>
      <xdr:colOff>314325</xdr:colOff>
      <xdr:row>59</xdr:row>
      <xdr:rowOff>90487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66675</xdr:colOff>
      <xdr:row>43</xdr:row>
      <xdr:rowOff>61912</xdr:rowOff>
    </xdr:from>
    <xdr:to>
      <xdr:col>26</xdr:col>
      <xdr:colOff>381000</xdr:colOff>
      <xdr:row>59</xdr:row>
      <xdr:rowOff>66675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133350</xdr:colOff>
      <xdr:row>91</xdr:row>
      <xdr:rowOff>4762</xdr:rowOff>
    </xdr:from>
    <xdr:to>
      <xdr:col>13</xdr:col>
      <xdr:colOff>0</xdr:colOff>
      <xdr:row>105</xdr:row>
      <xdr:rowOff>142875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266700</xdr:colOff>
      <xdr:row>91</xdr:row>
      <xdr:rowOff>9525</xdr:rowOff>
    </xdr:from>
    <xdr:to>
      <xdr:col>25</xdr:col>
      <xdr:colOff>628650</xdr:colOff>
      <xdr:row>106</xdr:row>
      <xdr:rowOff>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390525</xdr:colOff>
      <xdr:row>2</xdr:row>
      <xdr:rowOff>4762</xdr:rowOff>
    </xdr:from>
    <xdr:to>
      <xdr:col>21</xdr:col>
      <xdr:colOff>19050</xdr:colOff>
      <xdr:row>17</xdr:row>
      <xdr:rowOff>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219075</xdr:colOff>
      <xdr:row>2</xdr:row>
      <xdr:rowOff>9524</xdr:rowOff>
    </xdr:from>
    <xdr:to>
      <xdr:col>17</xdr:col>
      <xdr:colOff>0</xdr:colOff>
      <xdr:row>17</xdr:row>
      <xdr:rowOff>76200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123826</xdr:colOff>
      <xdr:row>101</xdr:row>
      <xdr:rowOff>138112</xdr:rowOff>
    </xdr:from>
    <xdr:to>
      <xdr:col>13</xdr:col>
      <xdr:colOff>85725</xdr:colOff>
      <xdr:row>116</xdr:row>
      <xdr:rowOff>38100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152400</xdr:colOff>
      <xdr:row>102</xdr:row>
      <xdr:rowOff>9525</xdr:rowOff>
    </xdr:from>
    <xdr:to>
      <xdr:col>28</xdr:col>
      <xdr:colOff>85725</xdr:colOff>
      <xdr:row>117</xdr:row>
      <xdr:rowOff>66675</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76200</xdr:colOff>
      <xdr:row>1</xdr:row>
      <xdr:rowOff>114300</xdr:rowOff>
    </xdr:from>
    <xdr:to>
      <xdr:col>20</xdr:col>
      <xdr:colOff>409575</xdr:colOff>
      <xdr:row>17</xdr:row>
      <xdr:rowOff>76200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209550</xdr:colOff>
      <xdr:row>1</xdr:row>
      <xdr:rowOff>119062</xdr:rowOff>
    </xdr:from>
    <xdr:to>
      <xdr:col>17</xdr:col>
      <xdr:colOff>19050</xdr:colOff>
      <xdr:row>17</xdr:row>
      <xdr:rowOff>47625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161925</xdr:colOff>
      <xdr:row>95</xdr:row>
      <xdr:rowOff>23812</xdr:rowOff>
    </xdr:from>
    <xdr:to>
      <xdr:col>12</xdr:col>
      <xdr:colOff>657225</xdr:colOff>
      <xdr:row>109</xdr:row>
      <xdr:rowOff>104775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161925</xdr:colOff>
      <xdr:row>94</xdr:row>
      <xdr:rowOff>61912</xdr:rowOff>
    </xdr:from>
    <xdr:to>
      <xdr:col>25</xdr:col>
      <xdr:colOff>447675</xdr:colOff>
      <xdr:row>109</xdr:row>
      <xdr:rowOff>123825</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142875</xdr:colOff>
      <xdr:row>1</xdr:row>
      <xdr:rowOff>147637</xdr:rowOff>
    </xdr:from>
    <xdr:to>
      <xdr:col>21</xdr:col>
      <xdr:colOff>9525</xdr:colOff>
      <xdr:row>17</xdr:row>
      <xdr:rowOff>38100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228600</xdr:colOff>
      <xdr:row>89</xdr:row>
      <xdr:rowOff>80962</xdr:rowOff>
    </xdr:from>
    <xdr:to>
      <xdr:col>14</xdr:col>
      <xdr:colOff>114300</xdr:colOff>
      <xdr:row>102</xdr:row>
      <xdr:rowOff>123825</xdr:rowOff>
    </xdr:to>
    <xdr:graphicFrame macro="">
      <xdr:nvGraphicFramePr>
        <xdr:cNvPr id="15" name="Diagram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133350</xdr:colOff>
      <xdr:row>88</xdr:row>
      <xdr:rowOff>109537</xdr:rowOff>
    </xdr:from>
    <xdr:to>
      <xdr:col>27</xdr:col>
      <xdr:colOff>495300</xdr:colOff>
      <xdr:row>103</xdr:row>
      <xdr:rowOff>104775</xdr:rowOff>
    </xdr:to>
    <xdr:graphicFrame macro="">
      <xdr:nvGraphicFramePr>
        <xdr:cNvPr id="16" name="Diagra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133350</xdr:colOff>
      <xdr:row>1</xdr:row>
      <xdr:rowOff>123825</xdr:rowOff>
    </xdr:from>
    <xdr:to>
      <xdr:col>19</xdr:col>
      <xdr:colOff>438150</xdr:colOff>
      <xdr:row>17</xdr:row>
      <xdr:rowOff>57150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123825</xdr:colOff>
      <xdr:row>82</xdr:row>
      <xdr:rowOff>33337</xdr:rowOff>
    </xdr:from>
    <xdr:to>
      <xdr:col>13</xdr:col>
      <xdr:colOff>514350</xdr:colOff>
      <xdr:row>96</xdr:row>
      <xdr:rowOff>95250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152400</xdr:colOff>
      <xdr:row>81</xdr:row>
      <xdr:rowOff>80962</xdr:rowOff>
    </xdr:from>
    <xdr:to>
      <xdr:col>26</xdr:col>
      <xdr:colOff>476250</xdr:colOff>
      <xdr:row>96</xdr:row>
      <xdr:rowOff>85725</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152400</xdr:colOff>
      <xdr:row>1</xdr:row>
      <xdr:rowOff>52387</xdr:rowOff>
    </xdr:from>
    <xdr:to>
      <xdr:col>19</xdr:col>
      <xdr:colOff>438150</xdr:colOff>
      <xdr:row>17</xdr:row>
      <xdr:rowOff>95250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23</xdr:col>
      <xdr:colOff>114300</xdr:colOff>
      <xdr:row>84</xdr:row>
      <xdr:rowOff>14287</xdr:rowOff>
    </xdr:from>
    <xdr:to>
      <xdr:col>27</xdr:col>
      <xdr:colOff>476250</xdr:colOff>
      <xdr:row>99</xdr:row>
      <xdr:rowOff>57150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84</xdr:row>
      <xdr:rowOff>0</xdr:rowOff>
    </xdr:from>
    <xdr:to>
      <xdr:col>13</xdr:col>
      <xdr:colOff>685800</xdr:colOff>
      <xdr:row>98</xdr:row>
      <xdr:rowOff>19050</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47625</xdr:colOff>
      <xdr:row>2</xdr:row>
      <xdr:rowOff>14287</xdr:rowOff>
    </xdr:from>
    <xdr:to>
      <xdr:col>19</xdr:col>
      <xdr:colOff>0</xdr:colOff>
      <xdr:row>17</xdr:row>
      <xdr:rowOff>38101</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23</xdr:col>
      <xdr:colOff>161925</xdr:colOff>
      <xdr:row>99</xdr:row>
      <xdr:rowOff>128587</xdr:rowOff>
    </xdr:from>
    <xdr:to>
      <xdr:col>28</xdr:col>
      <xdr:colOff>133350</xdr:colOff>
      <xdr:row>115</xdr:row>
      <xdr:rowOff>38100</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238124</xdr:colOff>
      <xdr:row>1</xdr:row>
      <xdr:rowOff>90487</xdr:rowOff>
    </xdr:from>
    <xdr:to>
      <xdr:col>19</xdr:col>
      <xdr:colOff>438149</xdr:colOff>
      <xdr:row>17</xdr:row>
      <xdr:rowOff>76200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23</xdr:col>
      <xdr:colOff>142875</xdr:colOff>
      <xdr:row>104</xdr:row>
      <xdr:rowOff>14287</xdr:rowOff>
    </xdr:from>
    <xdr:to>
      <xdr:col>27</xdr:col>
      <xdr:colOff>495300</xdr:colOff>
      <xdr:row>119</xdr:row>
      <xdr:rowOff>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257175</xdr:colOff>
      <xdr:row>104</xdr:row>
      <xdr:rowOff>33337</xdr:rowOff>
    </xdr:from>
    <xdr:to>
      <xdr:col>14</xdr:col>
      <xdr:colOff>180975</xdr:colOff>
      <xdr:row>118</xdr:row>
      <xdr:rowOff>123825</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266700</xdr:colOff>
      <xdr:row>1</xdr:row>
      <xdr:rowOff>14287</xdr:rowOff>
    </xdr:from>
    <xdr:to>
      <xdr:col>18</xdr:col>
      <xdr:colOff>19050</xdr:colOff>
      <xdr:row>17</xdr:row>
      <xdr:rowOff>66675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35</xdr:col>
      <xdr:colOff>409575</xdr:colOff>
      <xdr:row>52</xdr:row>
      <xdr:rowOff>28575</xdr:rowOff>
    </xdr:from>
    <xdr:ext cx="66675" cy="144135"/>
    <xdr:sp macro="" textlink="">
      <xdr:nvSpPr>
        <xdr:cNvPr id="5" name="TekstSylinder 4"/>
        <xdr:cNvSpPr txBox="1"/>
      </xdr:nvSpPr>
      <xdr:spPr>
        <a:xfrm flipH="1">
          <a:off x="16116300" y="6315075"/>
          <a:ext cx="66675" cy="14413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nb-NO" sz="900" b="0"/>
        </a:p>
      </xdr:txBody>
    </xdr:sp>
    <xdr:clientData/>
  </xdr:oneCellAnchor>
  <xdr:twoCellAnchor>
    <xdr:from>
      <xdr:col>10</xdr:col>
      <xdr:colOff>38100</xdr:colOff>
      <xdr:row>25</xdr:row>
      <xdr:rowOff>28575</xdr:rowOff>
    </xdr:from>
    <xdr:to>
      <xdr:col>15</xdr:col>
      <xdr:colOff>200025</xdr:colOff>
      <xdr:row>40</xdr:row>
      <xdr:rowOff>28575</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23</xdr:col>
      <xdr:colOff>261994</xdr:colOff>
      <xdr:row>25</xdr:row>
      <xdr:rowOff>28575</xdr:rowOff>
    </xdr:from>
    <xdr:to>
      <xdr:col>29</xdr:col>
      <xdr:colOff>602025</xdr:colOff>
      <xdr:row>40</xdr:row>
      <xdr:rowOff>38101</xdr:rowOff>
    </xdr:to>
    <xdr:pic>
      <xdr:nvPicPr>
        <xdr:cNvPr id="2" name="Bilde 1"/>
        <xdr:cNvPicPr>
          <a:picLocks noChangeAspect="1"/>
        </xdr:cNvPicPr>
      </xdr:nvPicPr>
      <xdr:blipFill>
        <a:blip xmlns:r="http://schemas.openxmlformats.org/officeDocument/2006/relationships" r:embed="rId2"/>
        <a:stretch>
          <a:fillRect/>
        </a:stretch>
      </xdr:blipFill>
      <xdr:spPr>
        <a:xfrm>
          <a:off x="11549119" y="3600450"/>
          <a:ext cx="3340406" cy="2152651"/>
        </a:xfrm>
        <a:prstGeom prst="rect">
          <a:avLst/>
        </a:prstGeom>
      </xdr:spPr>
    </xdr:pic>
    <xdr:clientData/>
  </xdr:twoCellAnchor>
  <xdr:twoCellAnchor editAs="oneCell">
    <xdr:from>
      <xdr:col>15</xdr:col>
      <xdr:colOff>257175</xdr:colOff>
      <xdr:row>25</xdr:row>
      <xdr:rowOff>19051</xdr:rowOff>
    </xdr:from>
    <xdr:to>
      <xdr:col>23</xdr:col>
      <xdr:colOff>273074</xdr:colOff>
      <xdr:row>40</xdr:row>
      <xdr:rowOff>43982</xdr:rowOff>
    </xdr:to>
    <xdr:pic>
      <xdr:nvPicPr>
        <xdr:cNvPr id="3" name="Bilde 2"/>
        <xdr:cNvPicPr>
          <a:picLocks noChangeAspect="1"/>
        </xdr:cNvPicPr>
      </xdr:nvPicPr>
      <xdr:blipFill>
        <a:blip xmlns:r="http://schemas.openxmlformats.org/officeDocument/2006/relationships" r:embed="rId3"/>
        <a:stretch>
          <a:fillRect/>
        </a:stretch>
      </xdr:blipFill>
      <xdr:spPr>
        <a:xfrm>
          <a:off x="7696200" y="2876551"/>
          <a:ext cx="3206774" cy="2168056"/>
        </a:xfrm>
        <a:prstGeom prst="rect">
          <a:avLst/>
        </a:prstGeom>
      </xdr:spPr>
    </xdr:pic>
    <xdr:clientData/>
  </xdr:twoCellAnchor>
  <xdr:twoCellAnchor>
    <xdr:from>
      <xdr:col>10</xdr:col>
      <xdr:colOff>28575</xdr:colOff>
      <xdr:row>1</xdr:row>
      <xdr:rowOff>133350</xdr:rowOff>
    </xdr:from>
    <xdr:to>
      <xdr:col>16</xdr:col>
      <xdr:colOff>219075</xdr:colOff>
      <xdr:row>21</xdr:row>
      <xdr:rowOff>19050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47625</xdr:colOff>
      <xdr:row>1</xdr:row>
      <xdr:rowOff>133350</xdr:rowOff>
    </xdr:from>
    <xdr:to>
      <xdr:col>33</xdr:col>
      <xdr:colOff>276225</xdr:colOff>
      <xdr:row>21</xdr:row>
      <xdr:rowOff>19050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41</xdr:row>
      <xdr:rowOff>57150</xdr:rowOff>
    </xdr:from>
    <xdr:to>
      <xdr:col>10</xdr:col>
      <xdr:colOff>400050</xdr:colOff>
      <xdr:row>60</xdr:row>
      <xdr:rowOff>85725</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8</xdr:col>
      <xdr:colOff>266701</xdr:colOff>
      <xdr:row>100</xdr:row>
      <xdr:rowOff>138112</xdr:rowOff>
    </xdr:from>
    <xdr:to>
      <xdr:col>14</xdr:col>
      <xdr:colOff>228601</xdr:colOff>
      <xdr:row>115</xdr:row>
      <xdr:rowOff>47625</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161925</xdr:colOff>
      <xdr:row>100</xdr:row>
      <xdr:rowOff>119062</xdr:rowOff>
    </xdr:from>
    <xdr:to>
      <xdr:col>27</xdr:col>
      <xdr:colOff>514350</xdr:colOff>
      <xdr:row>116</xdr:row>
      <xdr:rowOff>0</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142875</xdr:colOff>
      <xdr:row>2</xdr:row>
      <xdr:rowOff>23812</xdr:rowOff>
    </xdr:from>
    <xdr:to>
      <xdr:col>20</xdr:col>
      <xdr:colOff>9525</xdr:colOff>
      <xdr:row>17</xdr:row>
      <xdr:rowOff>76200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8</xdr:col>
      <xdr:colOff>142874</xdr:colOff>
      <xdr:row>94</xdr:row>
      <xdr:rowOff>52387</xdr:rowOff>
    </xdr:from>
    <xdr:to>
      <xdr:col>13</xdr:col>
      <xdr:colOff>761999</xdr:colOff>
      <xdr:row>109</xdr:row>
      <xdr:rowOff>66675</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152400</xdr:colOff>
      <xdr:row>93</xdr:row>
      <xdr:rowOff>109537</xdr:rowOff>
    </xdr:from>
    <xdr:to>
      <xdr:col>27</xdr:col>
      <xdr:colOff>523875</xdr:colOff>
      <xdr:row>109</xdr:row>
      <xdr:rowOff>47625</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219075</xdr:colOff>
      <xdr:row>2</xdr:row>
      <xdr:rowOff>71437</xdr:rowOff>
    </xdr:from>
    <xdr:to>
      <xdr:col>17</xdr:col>
      <xdr:colOff>428625</xdr:colOff>
      <xdr:row>17</xdr:row>
      <xdr:rowOff>28575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8</xdr:col>
      <xdr:colOff>104775</xdr:colOff>
      <xdr:row>58</xdr:row>
      <xdr:rowOff>100012</xdr:rowOff>
    </xdr:from>
    <xdr:to>
      <xdr:col>14</xdr:col>
      <xdr:colOff>9525</xdr:colOff>
      <xdr:row>73</xdr:row>
      <xdr:rowOff>123825</xdr:rowOff>
    </xdr:to>
    <xdr:graphicFrame macro="">
      <xdr:nvGraphicFramePr>
        <xdr:cNvPr id="11" name="Diagra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104775</xdr:colOff>
      <xdr:row>57</xdr:row>
      <xdr:rowOff>114300</xdr:rowOff>
    </xdr:from>
    <xdr:to>
      <xdr:col>27</xdr:col>
      <xdr:colOff>438150</xdr:colOff>
      <xdr:row>73</xdr:row>
      <xdr:rowOff>9525</xdr:rowOff>
    </xdr:to>
    <xdr:graphicFrame macro="">
      <xdr:nvGraphicFramePr>
        <xdr:cNvPr id="12" name="Diagra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142874</xdr:colOff>
      <xdr:row>1</xdr:row>
      <xdr:rowOff>4762</xdr:rowOff>
    </xdr:from>
    <xdr:to>
      <xdr:col>19</xdr:col>
      <xdr:colOff>438149</xdr:colOff>
      <xdr:row>17</xdr:row>
      <xdr:rowOff>57150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8</xdr:col>
      <xdr:colOff>133350</xdr:colOff>
      <xdr:row>68</xdr:row>
      <xdr:rowOff>61912</xdr:rowOff>
    </xdr:from>
    <xdr:to>
      <xdr:col>14</xdr:col>
      <xdr:colOff>19050</xdr:colOff>
      <xdr:row>83</xdr:row>
      <xdr:rowOff>0</xdr:rowOff>
    </xdr:to>
    <xdr:graphicFrame macro="">
      <xdr:nvGraphicFramePr>
        <xdr:cNvPr id="11" name="Diagra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152400</xdr:colOff>
      <xdr:row>67</xdr:row>
      <xdr:rowOff>100012</xdr:rowOff>
    </xdr:from>
    <xdr:to>
      <xdr:col>27</xdr:col>
      <xdr:colOff>504825</xdr:colOff>
      <xdr:row>83</xdr:row>
      <xdr:rowOff>28575</xdr:rowOff>
    </xdr:to>
    <xdr:graphicFrame macro="">
      <xdr:nvGraphicFramePr>
        <xdr:cNvPr id="12" name="Diagra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209550</xdr:colOff>
      <xdr:row>1</xdr:row>
      <xdr:rowOff>52387</xdr:rowOff>
    </xdr:from>
    <xdr:to>
      <xdr:col>20</xdr:col>
      <xdr:colOff>19050</xdr:colOff>
      <xdr:row>17</xdr:row>
      <xdr:rowOff>19050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8</xdr:col>
      <xdr:colOff>133350</xdr:colOff>
      <xdr:row>78</xdr:row>
      <xdr:rowOff>61912</xdr:rowOff>
    </xdr:from>
    <xdr:to>
      <xdr:col>14</xdr:col>
      <xdr:colOff>19050</xdr:colOff>
      <xdr:row>93</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152400</xdr:colOff>
      <xdr:row>77</xdr:row>
      <xdr:rowOff>100012</xdr:rowOff>
    </xdr:from>
    <xdr:to>
      <xdr:col>27</xdr:col>
      <xdr:colOff>504825</xdr:colOff>
      <xdr:row>93</xdr:row>
      <xdr:rowOff>28575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66674</xdr:colOff>
      <xdr:row>1</xdr:row>
      <xdr:rowOff>71437</xdr:rowOff>
    </xdr:from>
    <xdr:to>
      <xdr:col>19</xdr:col>
      <xdr:colOff>447675</xdr:colOff>
      <xdr:row>17</xdr:row>
      <xdr:rowOff>57151</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8</xdr:col>
      <xdr:colOff>85725</xdr:colOff>
      <xdr:row>81</xdr:row>
      <xdr:rowOff>33337</xdr:rowOff>
    </xdr:from>
    <xdr:to>
      <xdr:col>13</xdr:col>
      <xdr:colOff>676275</xdr:colOff>
      <xdr:row>95</xdr:row>
      <xdr:rowOff>38100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161925</xdr:colOff>
      <xdr:row>80</xdr:row>
      <xdr:rowOff>109537</xdr:rowOff>
    </xdr:from>
    <xdr:to>
      <xdr:col>27</xdr:col>
      <xdr:colOff>504825</xdr:colOff>
      <xdr:row>96</xdr:row>
      <xdr:rowOff>0</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171449</xdr:colOff>
      <xdr:row>1</xdr:row>
      <xdr:rowOff>71437</xdr:rowOff>
    </xdr:from>
    <xdr:to>
      <xdr:col>19</xdr:col>
      <xdr:colOff>447674</xdr:colOff>
      <xdr:row>17</xdr:row>
      <xdr:rowOff>38100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23</xdr:col>
      <xdr:colOff>133350</xdr:colOff>
      <xdr:row>96</xdr:row>
      <xdr:rowOff>128587</xdr:rowOff>
    </xdr:from>
    <xdr:to>
      <xdr:col>27</xdr:col>
      <xdr:colOff>419100</xdr:colOff>
      <xdr:row>112</xdr:row>
      <xdr:rowOff>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161925</xdr:colOff>
      <xdr:row>97</xdr:row>
      <xdr:rowOff>4762</xdr:rowOff>
    </xdr:from>
    <xdr:to>
      <xdr:col>13</xdr:col>
      <xdr:colOff>742949</xdr:colOff>
      <xdr:row>111</xdr:row>
      <xdr:rowOff>66675</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228600</xdr:colOff>
      <xdr:row>1</xdr:row>
      <xdr:rowOff>133351</xdr:rowOff>
    </xdr:from>
    <xdr:to>
      <xdr:col>20</xdr:col>
      <xdr:colOff>0</xdr:colOff>
      <xdr:row>17</xdr:row>
      <xdr:rowOff>38101</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8</xdr:col>
      <xdr:colOff>66675</xdr:colOff>
      <xdr:row>95</xdr:row>
      <xdr:rowOff>147637</xdr:rowOff>
    </xdr:from>
    <xdr:to>
      <xdr:col>13</xdr:col>
      <xdr:colOff>704850</xdr:colOff>
      <xdr:row>110</xdr:row>
      <xdr:rowOff>47625</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104775</xdr:colOff>
      <xdr:row>95</xdr:row>
      <xdr:rowOff>80962</xdr:rowOff>
    </xdr:from>
    <xdr:to>
      <xdr:col>27</xdr:col>
      <xdr:colOff>495300</xdr:colOff>
      <xdr:row>111</xdr:row>
      <xdr:rowOff>0</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76199</xdr:colOff>
      <xdr:row>1</xdr:row>
      <xdr:rowOff>119062</xdr:rowOff>
    </xdr:from>
    <xdr:to>
      <xdr:col>17</xdr:col>
      <xdr:colOff>447674</xdr:colOff>
      <xdr:row>17</xdr:row>
      <xdr:rowOff>47625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8</xdr:col>
      <xdr:colOff>123825</xdr:colOff>
      <xdr:row>85</xdr:row>
      <xdr:rowOff>61912</xdr:rowOff>
    </xdr:from>
    <xdr:to>
      <xdr:col>13</xdr:col>
      <xdr:colOff>714375</xdr:colOff>
      <xdr:row>99</xdr:row>
      <xdr:rowOff>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266700</xdr:colOff>
      <xdr:row>84</xdr:row>
      <xdr:rowOff>61912</xdr:rowOff>
    </xdr:from>
    <xdr:to>
      <xdr:col>27</xdr:col>
      <xdr:colOff>609600</xdr:colOff>
      <xdr:row>99</xdr:row>
      <xdr:rowOff>0</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352425</xdr:colOff>
      <xdr:row>1</xdr:row>
      <xdr:rowOff>119062</xdr:rowOff>
    </xdr:from>
    <xdr:to>
      <xdr:col>19</xdr:col>
      <xdr:colOff>447675</xdr:colOff>
      <xdr:row>16</xdr:row>
      <xdr:rowOff>133350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23</xdr:col>
      <xdr:colOff>180975</xdr:colOff>
      <xdr:row>134</xdr:row>
      <xdr:rowOff>61912</xdr:rowOff>
    </xdr:from>
    <xdr:to>
      <xdr:col>28</xdr:col>
      <xdr:colOff>152400</xdr:colOff>
      <xdr:row>149</xdr:row>
      <xdr:rowOff>123825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133350</xdr:colOff>
      <xdr:row>2</xdr:row>
      <xdr:rowOff>38100</xdr:rowOff>
    </xdr:from>
    <xdr:to>
      <xdr:col>20</xdr:col>
      <xdr:colOff>0</xdr:colOff>
      <xdr:row>17</xdr:row>
      <xdr:rowOff>28576</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742949</xdr:colOff>
      <xdr:row>20</xdr:row>
      <xdr:rowOff>85724</xdr:rowOff>
    </xdr:from>
    <xdr:to>
      <xdr:col>16</xdr:col>
      <xdr:colOff>152400</xdr:colOff>
      <xdr:row>36</xdr:row>
      <xdr:rowOff>66675</xdr:rowOff>
    </xdr:to>
    <xdr:sp macro="" textlink="">
      <xdr:nvSpPr>
        <xdr:cNvPr id="3" name="TekstSylinder 2"/>
        <xdr:cNvSpPr txBox="1"/>
      </xdr:nvSpPr>
      <xdr:spPr>
        <a:xfrm>
          <a:off x="742949" y="3286124"/>
          <a:ext cx="9105901" cy="241935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b="0"/>
            <a:t>Anslag</a:t>
          </a:r>
          <a:r>
            <a:rPr lang="nb-NO" sz="900" b="0" baseline="0"/>
            <a:t> på ordinært rammetilskot er kr 119,457 million. I tillegg er det lagt inn  0,513 mill  kroner i skjønstilskot frå fylket.</a:t>
          </a:r>
        </a:p>
        <a:p>
          <a:endParaRPr lang="nb-NO" sz="900" b="0" baseline="0"/>
        </a:p>
        <a:p>
          <a:r>
            <a:rPr lang="nb-NO" sz="900" b="0" baseline="0"/>
            <a:t>Etter 8 månader er disse tala "på budsjett". Med atterhald om usikkerheit knytta  til skjønstilskotet .</a:t>
          </a:r>
          <a:endParaRPr lang="nb-NO" sz="900" b="0"/>
        </a:p>
      </xdr:txBody>
    </xdr:sp>
    <xdr:clientData/>
  </xdr:twoCellAnchor>
  <xdr:twoCellAnchor>
    <xdr:from>
      <xdr:col>10</xdr:col>
      <xdr:colOff>180975</xdr:colOff>
      <xdr:row>4</xdr:row>
      <xdr:rowOff>14288</xdr:rowOff>
    </xdr:from>
    <xdr:to>
      <xdr:col>16</xdr:col>
      <xdr:colOff>180975</xdr:colOff>
      <xdr:row>18</xdr:row>
      <xdr:rowOff>142876</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8</xdr:col>
      <xdr:colOff>133350</xdr:colOff>
      <xdr:row>106</xdr:row>
      <xdr:rowOff>100012</xdr:rowOff>
    </xdr:from>
    <xdr:to>
      <xdr:col>12</xdr:col>
      <xdr:colOff>666750</xdr:colOff>
      <xdr:row>121</xdr:row>
      <xdr:rowOff>104775</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123825</xdr:colOff>
      <xdr:row>106</xdr:row>
      <xdr:rowOff>90487</xdr:rowOff>
    </xdr:from>
    <xdr:to>
      <xdr:col>25</xdr:col>
      <xdr:colOff>476250</xdr:colOff>
      <xdr:row>121</xdr:row>
      <xdr:rowOff>133350</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104774</xdr:colOff>
      <xdr:row>0</xdr:row>
      <xdr:rowOff>147637</xdr:rowOff>
    </xdr:from>
    <xdr:to>
      <xdr:col>20</xdr:col>
      <xdr:colOff>457199</xdr:colOff>
      <xdr:row>17</xdr:row>
      <xdr:rowOff>38100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8</xdr:col>
      <xdr:colOff>133349</xdr:colOff>
      <xdr:row>90</xdr:row>
      <xdr:rowOff>61912</xdr:rowOff>
    </xdr:from>
    <xdr:to>
      <xdr:col>13</xdr:col>
      <xdr:colOff>695324</xdr:colOff>
      <xdr:row>104</xdr:row>
      <xdr:rowOff>76200</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171449</xdr:colOff>
      <xdr:row>89</xdr:row>
      <xdr:rowOff>109537</xdr:rowOff>
    </xdr:from>
    <xdr:to>
      <xdr:col>28</xdr:col>
      <xdr:colOff>104774</xdr:colOff>
      <xdr:row>105</xdr:row>
      <xdr:rowOff>0</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123824</xdr:colOff>
      <xdr:row>1</xdr:row>
      <xdr:rowOff>4762</xdr:rowOff>
    </xdr:from>
    <xdr:to>
      <xdr:col>19</xdr:col>
      <xdr:colOff>457199</xdr:colOff>
      <xdr:row>17</xdr:row>
      <xdr:rowOff>57150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9</xdr:col>
      <xdr:colOff>228600</xdr:colOff>
      <xdr:row>110</xdr:row>
      <xdr:rowOff>128587</xdr:rowOff>
    </xdr:from>
    <xdr:to>
      <xdr:col>15</xdr:col>
      <xdr:colOff>133350</xdr:colOff>
      <xdr:row>125</xdr:row>
      <xdr:rowOff>104775</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142875</xdr:colOff>
      <xdr:row>110</xdr:row>
      <xdr:rowOff>80962</xdr:rowOff>
    </xdr:from>
    <xdr:to>
      <xdr:col>28</xdr:col>
      <xdr:colOff>476250</xdr:colOff>
      <xdr:row>126</xdr:row>
      <xdr:rowOff>28575</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276225</xdr:colOff>
      <xdr:row>1</xdr:row>
      <xdr:rowOff>128587</xdr:rowOff>
    </xdr:from>
    <xdr:to>
      <xdr:col>19</xdr:col>
      <xdr:colOff>447675</xdr:colOff>
      <xdr:row>17</xdr:row>
      <xdr:rowOff>85725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8</xdr:col>
      <xdr:colOff>142875</xdr:colOff>
      <xdr:row>86</xdr:row>
      <xdr:rowOff>71437</xdr:rowOff>
    </xdr:from>
    <xdr:to>
      <xdr:col>13</xdr:col>
      <xdr:colOff>714375</xdr:colOff>
      <xdr:row>101</xdr:row>
      <xdr:rowOff>104775</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219075</xdr:colOff>
      <xdr:row>86</xdr:row>
      <xdr:rowOff>23812</xdr:rowOff>
    </xdr:from>
    <xdr:to>
      <xdr:col>27</xdr:col>
      <xdr:colOff>581025</xdr:colOff>
      <xdr:row>101</xdr:row>
      <xdr:rowOff>85725</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190500</xdr:colOff>
      <xdr:row>1</xdr:row>
      <xdr:rowOff>147637</xdr:rowOff>
    </xdr:from>
    <xdr:to>
      <xdr:col>21</xdr:col>
      <xdr:colOff>28575</xdr:colOff>
      <xdr:row>17</xdr:row>
      <xdr:rowOff>28575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8</xdr:col>
      <xdr:colOff>123825</xdr:colOff>
      <xdr:row>104</xdr:row>
      <xdr:rowOff>71437</xdr:rowOff>
    </xdr:from>
    <xdr:to>
      <xdr:col>13</xdr:col>
      <xdr:colOff>714375</xdr:colOff>
      <xdr:row>117</xdr:row>
      <xdr:rowOff>57150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171450</xdr:colOff>
      <xdr:row>103</xdr:row>
      <xdr:rowOff>52387</xdr:rowOff>
    </xdr:from>
    <xdr:to>
      <xdr:col>27</xdr:col>
      <xdr:colOff>514350</xdr:colOff>
      <xdr:row>119</xdr:row>
      <xdr:rowOff>0</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238125</xdr:colOff>
      <xdr:row>2</xdr:row>
      <xdr:rowOff>4762</xdr:rowOff>
    </xdr:from>
    <xdr:to>
      <xdr:col>19</xdr:col>
      <xdr:colOff>409575</xdr:colOff>
      <xdr:row>17</xdr:row>
      <xdr:rowOff>9525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8</xdr:col>
      <xdr:colOff>123825</xdr:colOff>
      <xdr:row>84</xdr:row>
      <xdr:rowOff>119062</xdr:rowOff>
    </xdr:from>
    <xdr:to>
      <xdr:col>13</xdr:col>
      <xdr:colOff>685800</xdr:colOff>
      <xdr:row>99</xdr:row>
      <xdr:rowOff>28575</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95251</xdr:colOff>
      <xdr:row>84</xdr:row>
      <xdr:rowOff>138112</xdr:rowOff>
    </xdr:from>
    <xdr:to>
      <xdr:col>27</xdr:col>
      <xdr:colOff>514351</xdr:colOff>
      <xdr:row>100</xdr:row>
      <xdr:rowOff>0</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104775</xdr:colOff>
      <xdr:row>1</xdr:row>
      <xdr:rowOff>90487</xdr:rowOff>
    </xdr:from>
    <xdr:to>
      <xdr:col>20</xdr:col>
      <xdr:colOff>352425</xdr:colOff>
      <xdr:row>17</xdr:row>
      <xdr:rowOff>57150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8</xdr:col>
      <xdr:colOff>190500</xdr:colOff>
      <xdr:row>75</xdr:row>
      <xdr:rowOff>90487</xdr:rowOff>
    </xdr:from>
    <xdr:to>
      <xdr:col>14</xdr:col>
      <xdr:colOff>133350</xdr:colOff>
      <xdr:row>89</xdr:row>
      <xdr:rowOff>38100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171450</xdr:colOff>
      <xdr:row>76</xdr:row>
      <xdr:rowOff>4762</xdr:rowOff>
    </xdr:from>
    <xdr:to>
      <xdr:col>27</xdr:col>
      <xdr:colOff>561975</xdr:colOff>
      <xdr:row>91</xdr:row>
      <xdr:rowOff>66675</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95250</xdr:colOff>
      <xdr:row>1</xdr:row>
      <xdr:rowOff>76201</xdr:rowOff>
    </xdr:from>
    <xdr:to>
      <xdr:col>20</xdr:col>
      <xdr:colOff>19050</xdr:colOff>
      <xdr:row>17</xdr:row>
      <xdr:rowOff>57151</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8</xdr:col>
      <xdr:colOff>190500</xdr:colOff>
      <xdr:row>87</xdr:row>
      <xdr:rowOff>90487</xdr:rowOff>
    </xdr:from>
    <xdr:to>
      <xdr:col>14</xdr:col>
      <xdr:colOff>133350</xdr:colOff>
      <xdr:row>101</xdr:row>
      <xdr:rowOff>38100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171450</xdr:colOff>
      <xdr:row>88</xdr:row>
      <xdr:rowOff>4762</xdr:rowOff>
    </xdr:from>
    <xdr:to>
      <xdr:col>27</xdr:col>
      <xdr:colOff>561975</xdr:colOff>
      <xdr:row>103</xdr:row>
      <xdr:rowOff>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19050</xdr:colOff>
      <xdr:row>0</xdr:row>
      <xdr:rowOff>28575</xdr:rowOff>
    </xdr:from>
    <xdr:to>
      <xdr:col>19</xdr:col>
      <xdr:colOff>190500</xdr:colOff>
      <xdr:row>17</xdr:row>
      <xdr:rowOff>104775</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8</xdr:col>
      <xdr:colOff>152400</xdr:colOff>
      <xdr:row>70</xdr:row>
      <xdr:rowOff>90487</xdr:rowOff>
    </xdr:from>
    <xdr:to>
      <xdr:col>14</xdr:col>
      <xdr:colOff>9525</xdr:colOff>
      <xdr:row>85</xdr:row>
      <xdr:rowOff>19050</xdr:rowOff>
    </xdr:to>
    <xdr:graphicFrame macro="">
      <xdr:nvGraphicFramePr>
        <xdr:cNvPr id="11" name="Diagra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180975</xdr:colOff>
      <xdr:row>70</xdr:row>
      <xdr:rowOff>128587</xdr:rowOff>
    </xdr:from>
    <xdr:to>
      <xdr:col>27</xdr:col>
      <xdr:colOff>514350</xdr:colOff>
      <xdr:row>86</xdr:row>
      <xdr:rowOff>0</xdr:rowOff>
    </xdr:to>
    <xdr:graphicFrame macro="">
      <xdr:nvGraphicFramePr>
        <xdr:cNvPr id="12" name="Diagra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266700</xdr:colOff>
      <xdr:row>1</xdr:row>
      <xdr:rowOff>100012</xdr:rowOff>
    </xdr:from>
    <xdr:to>
      <xdr:col>19</xdr:col>
      <xdr:colOff>438150</xdr:colOff>
      <xdr:row>17</xdr:row>
      <xdr:rowOff>114300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8</xdr:col>
      <xdr:colOff>123825</xdr:colOff>
      <xdr:row>95</xdr:row>
      <xdr:rowOff>23812</xdr:rowOff>
    </xdr:from>
    <xdr:to>
      <xdr:col>14</xdr:col>
      <xdr:colOff>9525</xdr:colOff>
      <xdr:row>110</xdr:row>
      <xdr:rowOff>0</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152400</xdr:colOff>
      <xdr:row>94</xdr:row>
      <xdr:rowOff>80962</xdr:rowOff>
    </xdr:from>
    <xdr:to>
      <xdr:col>27</xdr:col>
      <xdr:colOff>561975</xdr:colOff>
      <xdr:row>110</xdr:row>
      <xdr:rowOff>0</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247650</xdr:colOff>
      <xdr:row>1</xdr:row>
      <xdr:rowOff>33337</xdr:rowOff>
    </xdr:from>
    <xdr:to>
      <xdr:col>19</xdr:col>
      <xdr:colOff>419100</xdr:colOff>
      <xdr:row>17</xdr:row>
      <xdr:rowOff>85725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152400</xdr:colOff>
      <xdr:row>2</xdr:row>
      <xdr:rowOff>14287</xdr:rowOff>
    </xdr:from>
    <xdr:to>
      <xdr:col>16</xdr:col>
      <xdr:colOff>152400</xdr:colOff>
      <xdr:row>20</xdr:row>
      <xdr:rowOff>14287</xdr:rowOff>
    </xdr:to>
    <xdr:graphicFrame macro="">
      <xdr:nvGraphicFramePr>
        <xdr:cNvPr id="8"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266700</xdr:colOff>
      <xdr:row>25</xdr:row>
      <xdr:rowOff>61912</xdr:rowOff>
    </xdr:from>
    <xdr:to>
      <xdr:col>16</xdr:col>
      <xdr:colOff>266700</xdr:colOff>
      <xdr:row>43</xdr:row>
      <xdr:rowOff>61912</xdr:rowOff>
    </xdr:to>
    <xdr:graphicFrame macro="">
      <xdr:nvGraphicFramePr>
        <xdr:cNvPr id="9" name="Diagra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142875</xdr:colOff>
      <xdr:row>46</xdr:row>
      <xdr:rowOff>138112</xdr:rowOff>
    </xdr:from>
    <xdr:to>
      <xdr:col>16</xdr:col>
      <xdr:colOff>142875</xdr:colOff>
      <xdr:row>64</xdr:row>
      <xdr:rowOff>138112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16</xdr:col>
      <xdr:colOff>19050</xdr:colOff>
      <xdr:row>3</xdr:row>
      <xdr:rowOff>23812</xdr:rowOff>
    </xdr:from>
    <xdr:to>
      <xdr:col>22</xdr:col>
      <xdr:colOff>19050</xdr:colOff>
      <xdr:row>21</xdr:row>
      <xdr:rowOff>23812</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9525</xdr:colOff>
      <xdr:row>21</xdr:row>
      <xdr:rowOff>14287</xdr:rowOff>
    </xdr:from>
    <xdr:to>
      <xdr:col>22</xdr:col>
      <xdr:colOff>9525</xdr:colOff>
      <xdr:row>39</xdr:row>
      <xdr:rowOff>14287</xdr:rowOff>
    </xdr:to>
    <xdr:graphicFrame macro="">
      <xdr:nvGraphicFramePr>
        <xdr:cNvPr id="7" name="Diagra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8</xdr:col>
      <xdr:colOff>47625</xdr:colOff>
      <xdr:row>2</xdr:row>
      <xdr:rowOff>14287</xdr:rowOff>
    </xdr:from>
    <xdr:to>
      <xdr:col>11</xdr:col>
      <xdr:colOff>428625</xdr:colOff>
      <xdr:row>17</xdr:row>
      <xdr:rowOff>38100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66675</xdr:colOff>
      <xdr:row>2</xdr:row>
      <xdr:rowOff>76200</xdr:rowOff>
    </xdr:from>
    <xdr:to>
      <xdr:col>17</xdr:col>
      <xdr:colOff>219075</xdr:colOff>
      <xdr:row>17</xdr:row>
      <xdr:rowOff>47625</xdr:rowOff>
    </xdr:to>
    <xdr:sp macro="" textlink="">
      <xdr:nvSpPr>
        <xdr:cNvPr id="3" name="TekstSylinder 2"/>
        <xdr:cNvSpPr txBox="1"/>
      </xdr:nvSpPr>
      <xdr:spPr>
        <a:xfrm>
          <a:off x="6286500" y="381000"/>
          <a:ext cx="3962400" cy="22574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b="1"/>
            <a:t>Risikofaktor:</a:t>
          </a:r>
        </a:p>
        <a:p>
          <a:r>
            <a:rPr lang="nb-NO" sz="900" b="1"/>
            <a:t>Risikovurdering:</a:t>
          </a:r>
        </a:p>
        <a:p>
          <a:r>
            <a:rPr lang="nb-NO" sz="900" b="1"/>
            <a:t>Tiltak:</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22</xdr:col>
      <xdr:colOff>190500</xdr:colOff>
      <xdr:row>13</xdr:row>
      <xdr:rowOff>138112</xdr:rowOff>
    </xdr:from>
    <xdr:to>
      <xdr:col>31</xdr:col>
      <xdr:colOff>180975</xdr:colOff>
      <xdr:row>26</xdr:row>
      <xdr:rowOff>38100</xdr:rowOff>
    </xdr:to>
    <xdr:graphicFrame macro="">
      <xdr:nvGraphicFramePr>
        <xdr:cNvPr id="10" name="Diagra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47625</xdr:colOff>
      <xdr:row>13</xdr:row>
      <xdr:rowOff>147637</xdr:rowOff>
    </xdr:from>
    <xdr:to>
      <xdr:col>22</xdr:col>
      <xdr:colOff>171450</xdr:colOff>
      <xdr:row>26</xdr:row>
      <xdr:rowOff>47625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10</xdr:col>
      <xdr:colOff>57150</xdr:colOff>
      <xdr:row>2</xdr:row>
      <xdr:rowOff>14287</xdr:rowOff>
    </xdr:from>
    <xdr:to>
      <xdr:col>14</xdr:col>
      <xdr:colOff>647700</xdr:colOff>
      <xdr:row>17</xdr:row>
      <xdr:rowOff>47625</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228599</xdr:colOff>
      <xdr:row>23</xdr:row>
      <xdr:rowOff>28575</xdr:rowOff>
    </xdr:from>
    <xdr:to>
      <xdr:col>20</xdr:col>
      <xdr:colOff>66674</xdr:colOff>
      <xdr:row>51</xdr:row>
      <xdr:rowOff>9525</xdr:rowOff>
    </xdr:to>
    <xdr:sp macro="" textlink="">
      <xdr:nvSpPr>
        <xdr:cNvPr id="3" name="TekstSylinder 2"/>
        <xdr:cNvSpPr txBox="1"/>
      </xdr:nvSpPr>
      <xdr:spPr>
        <a:xfrm>
          <a:off x="7048499" y="3609975"/>
          <a:ext cx="5172075" cy="42481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b="0"/>
            <a:t>Dette</a:t>
          </a:r>
          <a:r>
            <a:rPr lang="nb-NO" sz="900" b="0" baseline="0"/>
            <a:t> gjelder den delen av "kraftfondet" som  er gjort om frå aksjefond til bankinnskot. Grunna </a:t>
          </a:r>
        </a:p>
        <a:p>
          <a:r>
            <a:rPr lang="nb-NO" sz="900" b="0" baseline="0"/>
            <a:t>lov og forskrifts krav om forvaltning av langsiktige finansielle aktiva. På grunn av kommunen sin </a:t>
          </a:r>
        </a:p>
        <a:p>
          <a:r>
            <a:rPr lang="nb-NO" sz="900" b="0" baseline="0"/>
            <a:t>likvide  situasjon måtte ein redusere midlar til såkalt aktiv forvaltntng. </a:t>
          </a:r>
        </a:p>
        <a:p>
          <a:endParaRPr lang="nb-NO" sz="900" b="0" baseline="0"/>
        </a:p>
        <a:p>
          <a:r>
            <a:rPr lang="nb-NO" sz="900" b="0" baseline="0"/>
            <a:t>Midlane er plassert på konto i  Sparebanken Møre til 2,8 % rente pa.</a:t>
          </a:r>
        </a:p>
        <a:p>
          <a:endParaRPr lang="nb-NO" sz="900" b="0" baseline="0"/>
        </a:p>
        <a:p>
          <a:r>
            <a:rPr lang="nb-NO" sz="900" b="0" baseline="0"/>
            <a:t>Ein har tidvis måtte nytta av disse midlane for å ha kontantar til å betale ut løpende utbetalingar. </a:t>
          </a:r>
        </a:p>
        <a:p>
          <a:r>
            <a:rPr lang="nb-NO" sz="900" b="0" baseline="0"/>
            <a:t>Dette må sjåast i samanheng med at kommunen har bestemt seg for å arbeide ned  ubrukte lånemiddel. </a:t>
          </a:r>
        </a:p>
        <a:p>
          <a:r>
            <a:rPr lang="nb-NO" sz="900" b="0" baseline="0"/>
            <a:t>Samt at eventuelle meirforbruk/underskot i drift også vil gi press på likviditeten. </a:t>
          </a:r>
        </a:p>
        <a:p>
          <a:endParaRPr lang="nb-NO" sz="900" b="0" baseline="0"/>
        </a:p>
        <a:p>
          <a:r>
            <a:rPr lang="nb-NO" sz="900" b="0" baseline="0"/>
            <a:t>Kor vidt ein vil oppnå budsjettert avkasning på disse midlane  kjem av på rentenivået og saldo på kontoen.</a:t>
          </a:r>
        </a:p>
        <a:p>
          <a:endParaRPr lang="nb-NO" sz="900" b="0" baseline="0"/>
        </a:p>
        <a:p>
          <a:endParaRPr lang="nb-NO" sz="900" b="0"/>
        </a:p>
      </xdr:txBody>
    </xdr:sp>
    <xdr:clientData/>
  </xdr:twoCellAnchor>
  <xdr:twoCellAnchor>
    <xdr:from>
      <xdr:col>10</xdr:col>
      <xdr:colOff>180975</xdr:colOff>
      <xdr:row>2</xdr:row>
      <xdr:rowOff>71437</xdr:rowOff>
    </xdr:from>
    <xdr:to>
      <xdr:col>16</xdr:col>
      <xdr:colOff>180975</xdr:colOff>
      <xdr:row>20</xdr:row>
      <xdr:rowOff>33337</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23</xdr:row>
      <xdr:rowOff>33337</xdr:rowOff>
    </xdr:from>
    <xdr:to>
      <xdr:col>13</xdr:col>
      <xdr:colOff>76200</xdr:colOff>
      <xdr:row>36</xdr:row>
      <xdr:rowOff>123825</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19050</xdr:colOff>
      <xdr:row>37</xdr:row>
      <xdr:rowOff>61912</xdr:rowOff>
    </xdr:from>
    <xdr:to>
      <xdr:col>13</xdr:col>
      <xdr:colOff>47625</xdr:colOff>
      <xdr:row>50</xdr:row>
      <xdr:rowOff>123825</xdr:rowOff>
    </xdr:to>
    <xdr:graphicFrame macro="">
      <xdr:nvGraphicFramePr>
        <xdr:cNvPr id="10" name="Diagra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127566</xdr:colOff>
      <xdr:row>21</xdr:row>
      <xdr:rowOff>146617</xdr:rowOff>
    </xdr:from>
    <xdr:to>
      <xdr:col>19</xdr:col>
      <xdr:colOff>251391</xdr:colOff>
      <xdr:row>43</xdr:row>
      <xdr:rowOff>3062</xdr:rowOff>
    </xdr:to>
    <xdr:sp macro="" textlink="">
      <xdr:nvSpPr>
        <xdr:cNvPr id="3" name="TekstSylinder 2"/>
        <xdr:cNvSpPr txBox="1"/>
      </xdr:nvSpPr>
      <xdr:spPr>
        <a:xfrm>
          <a:off x="6225267" y="3361305"/>
          <a:ext cx="4716236" cy="322421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900" b="1"/>
        </a:p>
      </xdr:txBody>
    </xdr:sp>
    <xdr:clientData/>
  </xdr:twoCellAnchor>
  <xdr:twoCellAnchor>
    <xdr:from>
      <xdr:col>10</xdr:col>
      <xdr:colOff>188799</xdr:colOff>
      <xdr:row>2</xdr:row>
      <xdr:rowOff>40141</xdr:rowOff>
    </xdr:from>
    <xdr:to>
      <xdr:col>16</xdr:col>
      <xdr:colOff>168389</xdr:colOff>
      <xdr:row>20</xdr:row>
      <xdr:rowOff>27895</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238125</xdr:colOff>
      <xdr:row>38</xdr:row>
      <xdr:rowOff>0</xdr:rowOff>
    </xdr:from>
    <xdr:to>
      <xdr:col>19</xdr:col>
      <xdr:colOff>371475</xdr:colOff>
      <xdr:row>56</xdr:row>
      <xdr:rowOff>142875</xdr:rowOff>
    </xdr:to>
    <xdr:sp macro="" textlink="">
      <xdr:nvSpPr>
        <xdr:cNvPr id="4" name="TekstSylinder 3"/>
        <xdr:cNvSpPr txBox="1"/>
      </xdr:nvSpPr>
      <xdr:spPr>
        <a:xfrm>
          <a:off x="6172200" y="5829300"/>
          <a:ext cx="3943350" cy="2924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b="0"/>
            <a:t>Etter </a:t>
          </a:r>
          <a:r>
            <a:rPr lang="nb-NO" sz="900" b="0" baseline="0"/>
            <a:t> åtte </a:t>
          </a:r>
          <a:r>
            <a:rPr lang="nb-NO" sz="900" b="0"/>
            <a:t>månader</a:t>
          </a:r>
          <a:r>
            <a:rPr lang="nb-NO" sz="900" b="0" baseline="0"/>
            <a:t> ligg ein litt under budsjett vedr avkastning på finansielle</a:t>
          </a:r>
        </a:p>
        <a:p>
          <a:r>
            <a:rPr lang="nb-NO" sz="900" b="0" baseline="0"/>
            <a:t>instrument. Så langt så er det  Sparebanken Møre som kan syne til best avkastning, der neste Skagen, så DnB. </a:t>
          </a:r>
        </a:p>
        <a:p>
          <a:endParaRPr lang="nb-NO" sz="900" b="0" baseline="0"/>
        </a:p>
        <a:p>
          <a:r>
            <a:rPr lang="nb-NO" sz="900" b="0" baseline="0"/>
            <a:t>Det er ikkje gjort endringar i porteføljen sett i høve til 2014. I 2014 var det DnB</a:t>
          </a:r>
        </a:p>
        <a:p>
          <a:r>
            <a:rPr lang="nb-NO" sz="900" b="0" baseline="0"/>
            <a:t>som hadde best avkastning, sett året under eitt. </a:t>
          </a:r>
        </a:p>
        <a:p>
          <a:endParaRPr lang="nb-NO" sz="900" b="0" baseline="0"/>
        </a:p>
        <a:p>
          <a:endParaRPr lang="nb-NO" sz="900" b="0"/>
        </a:p>
      </xdr:txBody>
    </xdr:sp>
    <xdr:clientData/>
  </xdr:twoCellAnchor>
  <xdr:twoCellAnchor>
    <xdr:from>
      <xdr:col>13</xdr:col>
      <xdr:colOff>104775</xdr:colOff>
      <xdr:row>1</xdr:row>
      <xdr:rowOff>100012</xdr:rowOff>
    </xdr:from>
    <xdr:to>
      <xdr:col>19</xdr:col>
      <xdr:colOff>333375</xdr:colOff>
      <xdr:row>17</xdr:row>
      <xdr:rowOff>38100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133350</xdr:colOff>
      <xdr:row>18</xdr:row>
      <xdr:rowOff>33337</xdr:rowOff>
    </xdr:from>
    <xdr:to>
      <xdr:col>19</xdr:col>
      <xdr:colOff>361950</xdr:colOff>
      <xdr:row>36</xdr:row>
      <xdr:rowOff>33337</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16</xdr:col>
      <xdr:colOff>409574</xdr:colOff>
      <xdr:row>16</xdr:row>
      <xdr:rowOff>66676</xdr:rowOff>
    </xdr:from>
    <xdr:to>
      <xdr:col>28</xdr:col>
      <xdr:colOff>38100</xdr:colOff>
      <xdr:row>37</xdr:row>
      <xdr:rowOff>9526</xdr:rowOff>
    </xdr:to>
    <xdr:sp macro="" textlink="">
      <xdr:nvSpPr>
        <xdr:cNvPr id="4" name="TekstSylinder 3"/>
        <xdr:cNvSpPr txBox="1"/>
      </xdr:nvSpPr>
      <xdr:spPr>
        <a:xfrm>
          <a:off x="9058274" y="2543176"/>
          <a:ext cx="5267326" cy="31432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b="0"/>
            <a:t>Etter</a:t>
          </a:r>
          <a:r>
            <a:rPr lang="nb-NO" sz="900" b="0" baseline="0"/>
            <a:t> åtte månader ser det ut til at renter og andrag vil verte som budsjettert</a:t>
          </a:r>
          <a:endParaRPr lang="nb-NO" sz="900" b="0"/>
        </a:p>
      </xdr:txBody>
    </xdr:sp>
    <xdr:clientData/>
  </xdr:twoCellAnchor>
  <xdr:twoCellAnchor>
    <xdr:from>
      <xdr:col>10</xdr:col>
      <xdr:colOff>95250</xdr:colOff>
      <xdr:row>1</xdr:row>
      <xdr:rowOff>42862</xdr:rowOff>
    </xdr:from>
    <xdr:to>
      <xdr:col>16</xdr:col>
      <xdr:colOff>95250</xdr:colOff>
      <xdr:row>17</xdr:row>
      <xdr:rowOff>95250</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19</xdr:row>
      <xdr:rowOff>42862</xdr:rowOff>
    </xdr:from>
    <xdr:to>
      <xdr:col>16</xdr:col>
      <xdr:colOff>95250</xdr:colOff>
      <xdr:row>37</xdr:row>
      <xdr:rowOff>42862</xdr:rowOff>
    </xdr:to>
    <xdr:graphicFrame macro="">
      <xdr:nvGraphicFramePr>
        <xdr:cNvPr id="6" name="Diagra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85725</xdr:colOff>
      <xdr:row>73</xdr:row>
      <xdr:rowOff>42862</xdr:rowOff>
    </xdr:from>
    <xdr:to>
      <xdr:col>13</xdr:col>
      <xdr:colOff>276225</xdr:colOff>
      <xdr:row>87</xdr:row>
      <xdr:rowOff>66675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266700</xdr:colOff>
      <xdr:row>73</xdr:row>
      <xdr:rowOff>71437</xdr:rowOff>
    </xdr:from>
    <xdr:to>
      <xdr:col>24</xdr:col>
      <xdr:colOff>666750</xdr:colOff>
      <xdr:row>87</xdr:row>
      <xdr:rowOff>76200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314325</xdr:colOff>
      <xdr:row>1</xdr:row>
      <xdr:rowOff>133351</xdr:rowOff>
    </xdr:from>
    <xdr:to>
      <xdr:col>21</xdr:col>
      <xdr:colOff>9525</xdr:colOff>
      <xdr:row>16</xdr:row>
      <xdr:rowOff>114301</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131"/>
  <sheetViews>
    <sheetView tabSelected="1" zoomScaleNormal="100" workbookViewId="0"/>
  </sheetViews>
  <sheetFormatPr baseColWidth="10" defaultColWidth="11.453125" defaultRowHeight="10.5" x14ac:dyDescent="0.25"/>
  <cols>
    <col min="1" max="1" width="1.7265625" style="8" customWidth="1"/>
    <col min="2" max="2" width="27.7265625" style="8" customWidth="1"/>
    <col min="3" max="3" width="4.1796875" style="8" customWidth="1"/>
    <col min="4" max="4" width="3.453125" style="8" customWidth="1"/>
    <col min="5" max="5" width="17.81640625" style="8" customWidth="1"/>
    <col min="6" max="6" width="13.7265625" style="8" customWidth="1"/>
    <col min="7" max="7" width="2.54296875" style="8" customWidth="1"/>
    <col min="8" max="8" width="9.453125" style="8" customWidth="1"/>
    <col min="9" max="9" width="12.7265625" style="8" customWidth="1"/>
    <col min="10" max="10" width="10" style="8" customWidth="1"/>
    <col min="11" max="11" width="9.54296875" style="8" customWidth="1"/>
    <col min="12" max="12" width="5.453125" style="8" customWidth="1"/>
    <col min="13" max="13" width="1" style="8" customWidth="1"/>
    <col min="14" max="14" width="5.453125" style="8" customWidth="1"/>
    <col min="15" max="15" width="10.1796875" style="8" customWidth="1"/>
    <col min="16" max="16" width="20.1796875" style="8" customWidth="1"/>
    <col min="17" max="17" width="3.1796875" style="8" customWidth="1"/>
    <col min="18" max="18" width="11.453125" style="8"/>
    <col min="19" max="19" width="13" style="8" customWidth="1"/>
    <col min="20" max="20" width="1.81640625" style="8" customWidth="1"/>
    <col min="21" max="21" width="11.453125" style="8" customWidth="1"/>
    <col min="22" max="22" width="12.7265625" style="8" customWidth="1"/>
    <col min="23" max="23" width="2.54296875" style="8" customWidth="1"/>
    <col min="24" max="24" width="3.453125" style="8" customWidth="1"/>
    <col min="25" max="25" width="10.1796875" style="8" customWidth="1"/>
    <col min="26" max="26" width="7.81640625" style="8" customWidth="1"/>
    <col min="27" max="27" width="11" style="8" customWidth="1"/>
    <col min="28" max="16384" width="11.453125" style="8"/>
  </cols>
  <sheetData>
    <row r="1" spans="1:30" ht="12" customHeight="1" x14ac:dyDescent="0.35">
      <c r="A1" s="328"/>
      <c r="B1" s="418" t="s">
        <v>661</v>
      </c>
      <c r="C1" s="418"/>
      <c r="D1" s="418"/>
      <c r="E1" s="418"/>
      <c r="F1" s="418"/>
      <c r="G1" s="418"/>
      <c r="H1" s="418"/>
      <c r="I1" s="418"/>
      <c r="J1" s="418"/>
      <c r="K1" s="418"/>
      <c r="L1" s="418"/>
      <c r="M1" s="418"/>
      <c r="N1" s="418"/>
      <c r="O1" s="418"/>
      <c r="P1" s="418"/>
      <c r="Q1" s="418"/>
      <c r="R1" s="418"/>
      <c r="S1" s="418"/>
      <c r="T1" s="418"/>
      <c r="U1" s="418"/>
      <c r="V1" s="418"/>
      <c r="W1" s="418"/>
      <c r="X1" s="418"/>
      <c r="Y1" s="418"/>
      <c r="Z1" s="418"/>
      <c r="AA1" s="419"/>
      <c r="AB1" s="7"/>
      <c r="AC1" s="7"/>
      <c r="AD1" s="7"/>
    </row>
    <row r="2" spans="1:30" ht="12" customHeight="1" x14ac:dyDescent="0.3">
      <c r="A2" s="420" t="s">
        <v>227</v>
      </c>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2"/>
      <c r="AB2" s="7"/>
      <c r="AC2" s="7"/>
      <c r="AD2" s="7"/>
    </row>
    <row r="3" spans="1:30" ht="5.25" customHeight="1" x14ac:dyDescent="0.35">
      <c r="A3" s="323"/>
      <c r="B3" s="324"/>
      <c r="C3" s="324"/>
      <c r="D3" s="324"/>
      <c r="E3" s="324"/>
      <c r="F3" s="324"/>
      <c r="G3" s="324"/>
      <c r="H3" s="324"/>
      <c r="I3" s="324"/>
      <c r="J3" s="324"/>
      <c r="K3" s="324"/>
      <c r="L3" s="324"/>
      <c r="M3" s="324"/>
      <c r="N3" s="316"/>
      <c r="O3" s="316"/>
      <c r="P3" s="316"/>
      <c r="Q3" s="316"/>
      <c r="R3" s="316"/>
      <c r="S3" s="316"/>
      <c r="T3" s="316"/>
      <c r="U3" s="316"/>
      <c r="V3" s="316"/>
      <c r="W3" s="316"/>
      <c r="X3" s="316"/>
      <c r="Y3" s="316"/>
      <c r="Z3" s="316"/>
      <c r="AA3" s="318"/>
      <c r="AB3" s="7"/>
      <c r="AC3" s="7"/>
      <c r="AD3" s="7"/>
    </row>
    <row r="4" spans="1:30" ht="12" customHeight="1" x14ac:dyDescent="0.35">
      <c r="A4" s="323"/>
      <c r="B4" s="324"/>
      <c r="C4" s="324"/>
      <c r="D4" s="324"/>
      <c r="E4" s="324"/>
      <c r="F4" s="324"/>
      <c r="G4" s="324"/>
      <c r="H4" s="324"/>
      <c r="I4" s="324"/>
      <c r="J4" s="324"/>
      <c r="K4" s="324"/>
      <c r="L4" s="324"/>
      <c r="M4" s="324"/>
      <c r="N4" s="177"/>
      <c r="O4" s="178"/>
      <c r="P4" s="178"/>
      <c r="Q4" s="178"/>
      <c r="R4" s="178"/>
      <c r="S4" s="178"/>
      <c r="T4" s="178"/>
      <c r="U4" s="178"/>
      <c r="V4" s="178"/>
      <c r="W4" s="178"/>
      <c r="X4" s="178"/>
      <c r="Y4" s="178"/>
      <c r="Z4" s="179"/>
      <c r="AA4" s="318"/>
      <c r="AB4" s="7"/>
      <c r="AC4" s="7"/>
      <c r="AD4" s="7"/>
    </row>
    <row r="5" spans="1:30" ht="12" customHeight="1" x14ac:dyDescent="0.35">
      <c r="A5" s="323"/>
      <c r="B5" s="324"/>
      <c r="C5" s="324"/>
      <c r="D5" s="324"/>
      <c r="E5" s="324"/>
      <c r="F5" s="324"/>
      <c r="G5" s="324"/>
      <c r="H5" s="325"/>
      <c r="I5" s="424"/>
      <c r="J5" s="424"/>
      <c r="K5" s="424"/>
      <c r="L5" s="324"/>
      <c r="M5" s="324"/>
      <c r="N5" s="359" t="s">
        <v>500</v>
      </c>
      <c r="O5" s="181"/>
      <c r="P5" s="181"/>
      <c r="Q5" s="182"/>
      <c r="R5" s="182"/>
      <c r="S5" s="182"/>
      <c r="T5" s="182"/>
      <c r="U5" s="182"/>
      <c r="V5" s="182"/>
      <c r="W5" s="182"/>
      <c r="X5" s="182"/>
      <c r="Y5" s="182"/>
      <c r="Z5" s="183"/>
      <c r="AA5" s="318"/>
      <c r="AB5" s="7"/>
      <c r="AC5" s="7"/>
      <c r="AD5" s="7"/>
    </row>
    <row r="6" spans="1:30" ht="12" customHeight="1" x14ac:dyDescent="0.35">
      <c r="A6" s="323"/>
      <c r="B6" s="324"/>
      <c r="C6" s="324"/>
      <c r="D6" s="324"/>
      <c r="E6" s="324"/>
      <c r="F6" s="324"/>
      <c r="G6" s="324"/>
      <c r="H6" s="316"/>
      <c r="I6" s="317" t="s">
        <v>209</v>
      </c>
      <c r="J6" s="317" t="s">
        <v>210</v>
      </c>
      <c r="K6" s="317" t="s">
        <v>154</v>
      </c>
      <c r="L6" s="324"/>
      <c r="M6" s="324"/>
      <c r="N6" s="180"/>
      <c r="O6" s="182" t="s">
        <v>682</v>
      </c>
      <c r="P6" s="182"/>
      <c r="Q6" s="182"/>
      <c r="R6" s="182"/>
      <c r="S6" s="182"/>
      <c r="T6" s="182"/>
      <c r="U6" s="182"/>
      <c r="V6" s="182"/>
      <c r="W6" s="182"/>
      <c r="X6" s="182"/>
      <c r="Y6" s="182"/>
      <c r="Z6" s="183"/>
      <c r="AA6" s="318"/>
      <c r="AB6" s="7"/>
      <c r="AC6" s="7"/>
      <c r="AD6" s="7"/>
    </row>
    <row r="7" spans="1:30" ht="12" customHeight="1" x14ac:dyDescent="0.35">
      <c r="A7" s="323"/>
      <c r="B7" s="324"/>
      <c r="C7" s="324"/>
      <c r="D7" s="324"/>
      <c r="E7" s="324"/>
      <c r="F7" s="324"/>
      <c r="G7" s="324"/>
      <c r="H7" s="316">
        <v>1</v>
      </c>
      <c r="I7" s="319">
        <f>SUM(I28-Y28)</f>
        <v>413</v>
      </c>
      <c r="J7" s="402">
        <f>SUM(J28-Z28)</f>
        <v>2078.3926654436254</v>
      </c>
      <c r="K7" s="319">
        <f>SUM(I7-J7)</f>
        <v>-1665.3926654436254</v>
      </c>
      <c r="L7" s="324"/>
      <c r="M7" s="324"/>
      <c r="N7" s="180"/>
      <c r="O7" s="182" t="s">
        <v>699</v>
      </c>
      <c r="P7" s="182"/>
      <c r="Q7" s="182"/>
      <c r="R7" s="182"/>
      <c r="S7" s="182"/>
      <c r="T7" s="182"/>
      <c r="U7" s="182"/>
      <c r="V7" s="182"/>
      <c r="W7" s="182"/>
      <c r="X7" s="182"/>
      <c r="Y7" s="182"/>
      <c r="Z7" s="183"/>
      <c r="AA7" s="318"/>
      <c r="AB7" s="7"/>
      <c r="AC7" s="7"/>
      <c r="AD7" s="7"/>
    </row>
    <row r="8" spans="1:30" ht="12" customHeight="1" x14ac:dyDescent="0.35">
      <c r="A8" s="323"/>
      <c r="B8" s="324"/>
      <c r="C8" s="324"/>
      <c r="D8" s="324"/>
      <c r="E8" s="324"/>
      <c r="F8" s="324"/>
      <c r="G8" s="324"/>
      <c r="H8" s="316">
        <v>2</v>
      </c>
      <c r="I8" s="319">
        <f t="shared" ref="I8:I18" si="0">SUM(I29-Y29)</f>
        <v>-5039</v>
      </c>
      <c r="J8" s="402">
        <f t="shared" ref="J8:J18" si="1">SUM(J29-Z29)</f>
        <v>-6228.5751471941476</v>
      </c>
      <c r="K8" s="319">
        <f t="shared" ref="K8:K18" si="2">SUM(I8-J8)</f>
        <v>1189.5751471941476</v>
      </c>
      <c r="L8" s="324"/>
      <c r="M8" s="324"/>
      <c r="N8" s="180"/>
      <c r="O8" s="182" t="s">
        <v>704</v>
      </c>
      <c r="P8" s="182"/>
      <c r="Q8" s="182"/>
      <c r="R8" s="182"/>
      <c r="S8" s="182"/>
      <c r="T8" s="182"/>
      <c r="U8" s="182"/>
      <c r="V8" s="182"/>
      <c r="W8" s="182"/>
      <c r="X8" s="182"/>
      <c r="Y8" s="182"/>
      <c r="Z8" s="183"/>
      <c r="AA8" s="318"/>
      <c r="AB8" s="7"/>
      <c r="AC8" s="7"/>
      <c r="AD8" s="7"/>
    </row>
    <row r="9" spans="1:30" ht="12" customHeight="1" x14ac:dyDescent="0.35">
      <c r="A9" s="323"/>
      <c r="B9" s="324"/>
      <c r="C9" s="324"/>
      <c r="D9" s="324"/>
      <c r="E9" s="324"/>
      <c r="F9" s="324"/>
      <c r="G9" s="324"/>
      <c r="H9" s="316">
        <v>3</v>
      </c>
      <c r="I9" s="319">
        <f t="shared" si="0"/>
        <v>6647</v>
      </c>
      <c r="J9" s="402">
        <f t="shared" si="1"/>
        <v>5328.8288119844146</v>
      </c>
      <c r="K9" s="319">
        <f t="shared" si="2"/>
        <v>1318.1711880155854</v>
      </c>
      <c r="L9" s="324"/>
      <c r="M9" s="324"/>
      <c r="N9" s="180"/>
      <c r="O9" s="182" t="s">
        <v>700</v>
      </c>
      <c r="P9" s="182"/>
      <c r="Q9" s="182"/>
      <c r="R9" s="182"/>
      <c r="S9" s="182"/>
      <c r="T9" s="182"/>
      <c r="U9" s="182"/>
      <c r="V9" s="182"/>
      <c r="W9" s="182"/>
      <c r="X9" s="182"/>
      <c r="Y9" s="182"/>
      <c r="Z9" s="183"/>
      <c r="AA9" s="318"/>
      <c r="AB9" s="7"/>
      <c r="AC9" s="7"/>
      <c r="AD9" s="7"/>
    </row>
    <row r="10" spans="1:30" ht="12" customHeight="1" x14ac:dyDescent="0.35">
      <c r="A10" s="323"/>
      <c r="B10" s="324"/>
      <c r="C10" s="324"/>
      <c r="D10" s="324"/>
      <c r="E10" s="324"/>
      <c r="F10" s="324"/>
      <c r="G10" s="324"/>
      <c r="H10" s="316">
        <v>4</v>
      </c>
      <c r="I10" s="319">
        <f t="shared" si="0"/>
        <v>-2368</v>
      </c>
      <c r="J10" s="402">
        <f t="shared" si="1"/>
        <v>-2938.6869999999908</v>
      </c>
      <c r="K10" s="319">
        <f t="shared" si="2"/>
        <v>570.6869999999908</v>
      </c>
      <c r="L10" s="324"/>
      <c r="M10" s="324"/>
      <c r="N10" s="180"/>
      <c r="O10" s="182" t="s">
        <v>683</v>
      </c>
      <c r="P10" s="181"/>
      <c r="Q10" s="181"/>
      <c r="R10" s="181"/>
      <c r="S10" s="181"/>
      <c r="T10" s="181"/>
      <c r="U10" s="181"/>
      <c r="V10" s="181"/>
      <c r="W10" s="181"/>
      <c r="X10" s="181"/>
      <c r="Y10" s="181"/>
      <c r="Z10" s="183"/>
      <c r="AA10" s="318"/>
      <c r="AB10" s="7"/>
      <c r="AC10" s="7"/>
      <c r="AD10" s="7"/>
    </row>
    <row r="11" spans="1:30" ht="12" customHeight="1" x14ac:dyDescent="0.35">
      <c r="A11" s="323"/>
      <c r="B11" s="324"/>
      <c r="C11" s="324"/>
      <c r="D11" s="324"/>
      <c r="E11" s="324"/>
      <c r="F11" s="324"/>
      <c r="G11" s="324"/>
      <c r="H11" s="316">
        <v>5</v>
      </c>
      <c r="I11" s="319">
        <f t="shared" si="0"/>
        <v>6347</v>
      </c>
      <c r="J11" s="402">
        <f t="shared" si="1"/>
        <v>9420.3009999999922</v>
      </c>
      <c r="K11" s="319">
        <f t="shared" si="2"/>
        <v>-3073.3009999999922</v>
      </c>
      <c r="L11" s="324"/>
      <c r="M11" s="324"/>
      <c r="N11" s="180"/>
      <c r="O11" s="182" t="s">
        <v>684</v>
      </c>
      <c r="P11" s="182"/>
      <c r="Q11" s="182"/>
      <c r="R11" s="182"/>
      <c r="S11" s="182"/>
      <c r="T11" s="181"/>
      <c r="U11" s="181"/>
      <c r="V11" s="181"/>
      <c r="W11" s="181"/>
      <c r="X11" s="181"/>
      <c r="Y11" s="181"/>
      <c r="Z11" s="183"/>
      <c r="AA11" s="318"/>
      <c r="AB11" s="7"/>
      <c r="AC11" s="7"/>
      <c r="AD11" s="7"/>
    </row>
    <row r="12" spans="1:30" ht="12" customHeight="1" x14ac:dyDescent="0.35">
      <c r="A12" s="323"/>
      <c r="B12" s="324"/>
      <c r="C12" s="324"/>
      <c r="D12" s="324"/>
      <c r="E12" s="324"/>
      <c r="F12" s="324"/>
      <c r="G12" s="324"/>
      <c r="H12" s="316">
        <v>6</v>
      </c>
      <c r="I12" s="319">
        <f t="shared" si="0"/>
        <v>11629</v>
      </c>
      <c r="J12" s="402">
        <f t="shared" si="1"/>
        <v>14516.311000000002</v>
      </c>
      <c r="K12" s="319">
        <f t="shared" si="2"/>
        <v>-2887.3110000000015</v>
      </c>
      <c r="L12" s="324"/>
      <c r="M12" s="324"/>
      <c r="N12" s="180"/>
      <c r="O12" s="182" t="s">
        <v>685</v>
      </c>
      <c r="P12" s="182"/>
      <c r="Q12" s="182"/>
      <c r="R12" s="182"/>
      <c r="S12" s="182"/>
      <c r="T12" s="182"/>
      <c r="U12" s="182"/>
      <c r="V12" s="182"/>
      <c r="W12" s="182"/>
      <c r="X12" s="182"/>
      <c r="Y12" s="182"/>
      <c r="Z12" s="183"/>
      <c r="AA12" s="318"/>
      <c r="AB12" s="7"/>
      <c r="AC12" s="7"/>
      <c r="AD12" s="7"/>
    </row>
    <row r="13" spans="1:30" ht="12" customHeight="1" x14ac:dyDescent="0.35">
      <c r="A13" s="323"/>
      <c r="B13" s="324"/>
      <c r="C13" s="324"/>
      <c r="D13" s="324"/>
      <c r="E13" s="324"/>
      <c r="F13" s="324"/>
      <c r="G13" s="324"/>
      <c r="H13" s="316">
        <v>7</v>
      </c>
      <c r="I13" s="319">
        <f t="shared" si="0"/>
        <v>16859</v>
      </c>
      <c r="J13" s="402">
        <f t="shared" si="1"/>
        <v>14927.471999999994</v>
      </c>
      <c r="K13" s="319">
        <f t="shared" si="2"/>
        <v>1931.5280000000057</v>
      </c>
      <c r="L13" s="324"/>
      <c r="M13" s="324"/>
      <c r="N13" s="180"/>
      <c r="O13" s="182"/>
      <c r="P13" s="182"/>
      <c r="Q13" s="182"/>
      <c r="R13" s="182"/>
      <c r="S13" s="182"/>
      <c r="T13" s="182"/>
      <c r="U13" s="182"/>
      <c r="V13" s="182"/>
      <c r="W13" s="182"/>
      <c r="X13" s="182"/>
      <c r="Y13" s="182"/>
      <c r="Z13" s="183"/>
      <c r="AA13" s="318"/>
      <c r="AB13" s="7"/>
      <c r="AC13" s="7"/>
      <c r="AD13" s="7"/>
    </row>
    <row r="14" spans="1:30" ht="12" customHeight="1" x14ac:dyDescent="0.35">
      <c r="A14" s="323"/>
      <c r="B14" s="324"/>
      <c r="C14" s="324"/>
      <c r="D14" s="324"/>
      <c r="E14" s="324"/>
      <c r="F14" s="324"/>
      <c r="G14" s="324"/>
      <c r="H14" s="316">
        <v>8</v>
      </c>
      <c r="I14" s="319">
        <f t="shared" si="0"/>
        <v>10752</v>
      </c>
      <c r="J14" s="402">
        <f t="shared" si="1"/>
        <v>9793.2930000000051</v>
      </c>
      <c r="K14" s="319">
        <f t="shared" si="2"/>
        <v>958.70699999999488</v>
      </c>
      <c r="L14" s="324"/>
      <c r="M14" s="324"/>
      <c r="N14" s="359" t="s">
        <v>501</v>
      </c>
      <c r="O14" s="181"/>
      <c r="P14" s="182"/>
      <c r="Q14" s="182"/>
      <c r="R14" s="182"/>
      <c r="S14" s="182"/>
      <c r="T14" s="182"/>
      <c r="U14" s="182"/>
      <c r="V14" s="182"/>
      <c r="W14" s="182"/>
      <c r="X14" s="182"/>
      <c r="Y14" s="182"/>
      <c r="Z14" s="183"/>
      <c r="AA14" s="318"/>
      <c r="AB14" s="7"/>
      <c r="AC14" s="7"/>
      <c r="AD14" s="7"/>
    </row>
    <row r="15" spans="1:30" ht="12" customHeight="1" x14ac:dyDescent="0.35">
      <c r="A15" s="323"/>
      <c r="B15" s="324"/>
      <c r="C15" s="324"/>
      <c r="D15" s="324"/>
      <c r="E15" s="324"/>
      <c r="F15" s="324"/>
      <c r="G15" s="324"/>
      <c r="H15" s="316">
        <v>9</v>
      </c>
      <c r="I15" s="319">
        <f t="shared" si="0"/>
        <v>0</v>
      </c>
      <c r="J15" s="402">
        <f t="shared" si="1"/>
        <v>16707.802999999985</v>
      </c>
      <c r="K15" s="319">
        <f t="shared" si="2"/>
        <v>-16707.802999999985</v>
      </c>
      <c r="L15" s="324"/>
      <c r="M15" s="324"/>
      <c r="N15" s="180"/>
      <c r="O15" s="182" t="s">
        <v>652</v>
      </c>
      <c r="P15" s="182"/>
      <c r="Q15" s="182"/>
      <c r="R15" s="182"/>
      <c r="S15" s="182"/>
      <c r="T15" s="182"/>
      <c r="U15" s="182"/>
      <c r="V15" s="182"/>
      <c r="W15" s="182"/>
      <c r="X15" s="182"/>
      <c r="Y15" s="182"/>
      <c r="Z15" s="183"/>
      <c r="AA15" s="318"/>
      <c r="AB15" s="7"/>
      <c r="AC15" s="7"/>
      <c r="AD15" s="7"/>
    </row>
    <row r="16" spans="1:30" ht="12" customHeight="1" x14ac:dyDescent="0.35">
      <c r="A16" s="323"/>
      <c r="B16" s="324"/>
      <c r="C16" s="324"/>
      <c r="D16" s="324"/>
      <c r="E16" s="324"/>
      <c r="F16" s="324"/>
      <c r="G16" s="324"/>
      <c r="H16" s="316">
        <v>10</v>
      </c>
      <c r="I16" s="319">
        <f t="shared" si="0"/>
        <v>0</v>
      </c>
      <c r="J16" s="402">
        <f t="shared" si="1"/>
        <v>13753.265000000014</v>
      </c>
      <c r="K16" s="319">
        <f t="shared" si="2"/>
        <v>-13753.265000000014</v>
      </c>
      <c r="L16" s="324"/>
      <c r="M16" s="324"/>
      <c r="N16" s="180"/>
      <c r="O16" s="182" t="s">
        <v>653</v>
      </c>
      <c r="P16" s="182"/>
      <c r="Q16" s="182"/>
      <c r="R16" s="182"/>
      <c r="S16" s="182"/>
      <c r="T16" s="182"/>
      <c r="U16" s="182"/>
      <c r="V16" s="182"/>
      <c r="W16" s="182"/>
      <c r="X16" s="182"/>
      <c r="Y16" s="182"/>
      <c r="Z16" s="183"/>
      <c r="AA16" s="318"/>
      <c r="AB16" s="7"/>
      <c r="AC16" s="7"/>
      <c r="AD16" s="7"/>
    </row>
    <row r="17" spans="1:31" ht="12" customHeight="1" x14ac:dyDescent="0.35">
      <c r="A17" s="323"/>
      <c r="B17" s="324"/>
      <c r="C17" s="324"/>
      <c r="D17" s="324"/>
      <c r="E17" s="324"/>
      <c r="F17" s="324"/>
      <c r="G17" s="324"/>
      <c r="H17" s="316">
        <v>11</v>
      </c>
      <c r="I17" s="319">
        <f t="shared" si="0"/>
        <v>0</v>
      </c>
      <c r="J17" s="402">
        <f t="shared" si="1"/>
        <v>11047.312000000005</v>
      </c>
      <c r="K17" s="319">
        <f t="shared" si="2"/>
        <v>-11047.312000000005</v>
      </c>
      <c r="L17" s="324"/>
      <c r="M17" s="324"/>
      <c r="N17" s="180"/>
      <c r="O17" s="182" t="s">
        <v>648</v>
      </c>
      <c r="P17" s="182"/>
      <c r="Q17" s="182"/>
      <c r="R17" s="182"/>
      <c r="S17" s="182"/>
      <c r="T17" s="182"/>
      <c r="U17" s="182"/>
      <c r="V17" s="182"/>
      <c r="W17" s="182"/>
      <c r="X17" s="182"/>
      <c r="Y17" s="182"/>
      <c r="Z17" s="183"/>
      <c r="AA17" s="318"/>
      <c r="AB17" s="7"/>
      <c r="AC17" s="7"/>
      <c r="AD17" s="7"/>
    </row>
    <row r="18" spans="1:31" ht="12" customHeight="1" x14ac:dyDescent="0.35">
      <c r="A18" s="323"/>
      <c r="B18" s="324"/>
      <c r="C18" s="324"/>
      <c r="D18" s="324"/>
      <c r="E18" s="324"/>
      <c r="F18" s="324"/>
      <c r="G18" s="324"/>
      <c r="H18" s="353">
        <v>12</v>
      </c>
      <c r="I18" s="354">
        <f t="shared" si="0"/>
        <v>0</v>
      </c>
      <c r="J18" s="403">
        <f t="shared" si="1"/>
        <v>-2573.4439999999886</v>
      </c>
      <c r="K18" s="354">
        <f t="shared" si="2"/>
        <v>2573.4439999999886</v>
      </c>
      <c r="L18" s="324"/>
      <c r="M18" s="324"/>
      <c r="N18" s="180"/>
      <c r="O18" s="182" t="s">
        <v>649</v>
      </c>
      <c r="P18" s="182"/>
      <c r="Q18" s="182"/>
      <c r="R18" s="182"/>
      <c r="S18" s="182"/>
      <c r="T18" s="182"/>
      <c r="U18" s="182"/>
      <c r="V18" s="182"/>
      <c r="W18" s="182"/>
      <c r="X18" s="182"/>
      <c r="Y18" s="182"/>
      <c r="Z18" s="183"/>
      <c r="AA18" s="318"/>
      <c r="AB18" s="7"/>
      <c r="AC18" s="7"/>
      <c r="AD18" s="7"/>
    </row>
    <row r="19" spans="1:31" ht="12" customHeight="1" x14ac:dyDescent="0.35">
      <c r="A19" s="323"/>
      <c r="B19" s="324"/>
      <c r="C19" s="324"/>
      <c r="D19" s="324"/>
      <c r="E19" s="324"/>
      <c r="F19" s="324"/>
      <c r="G19" s="324"/>
      <c r="H19" s="357" t="s">
        <v>572</v>
      </c>
      <c r="I19" s="357"/>
      <c r="J19" s="356">
        <v>2500</v>
      </c>
      <c r="K19" s="355"/>
      <c r="L19" s="324"/>
      <c r="M19" s="324"/>
      <c r="N19" s="180"/>
      <c r="O19" s="182" t="s">
        <v>650</v>
      </c>
      <c r="P19" s="182"/>
      <c r="Q19" s="182"/>
      <c r="R19" s="182"/>
      <c r="S19" s="182"/>
      <c r="T19" s="182"/>
      <c r="U19" s="182"/>
      <c r="V19" s="182"/>
      <c r="W19" s="182"/>
      <c r="X19" s="182"/>
      <c r="Y19" s="182"/>
      <c r="Z19" s="183"/>
      <c r="AA19" s="318"/>
      <c r="AB19" s="7"/>
      <c r="AC19" s="7"/>
      <c r="AD19" s="7"/>
    </row>
    <row r="20" spans="1:31" ht="12" customHeight="1" x14ac:dyDescent="0.35">
      <c r="A20" s="323"/>
      <c r="B20" s="324"/>
      <c r="C20" s="324"/>
      <c r="D20" s="324"/>
      <c r="E20" s="324"/>
      <c r="F20" s="324"/>
      <c r="G20" s="324"/>
      <c r="H20" s="404" t="s">
        <v>766</v>
      </c>
      <c r="I20" s="404"/>
      <c r="J20" s="405">
        <f>SUM(J18:J19)</f>
        <v>-73.443999999988591</v>
      </c>
      <c r="K20" s="404"/>
      <c r="L20" s="324"/>
      <c r="M20" s="324"/>
      <c r="N20" s="180"/>
      <c r="O20" s="182" t="s">
        <v>651</v>
      </c>
      <c r="P20" s="182"/>
      <c r="Q20" s="182"/>
      <c r="R20" s="182"/>
      <c r="S20" s="182"/>
      <c r="T20" s="182"/>
      <c r="U20" s="182"/>
      <c r="V20" s="182"/>
      <c r="W20" s="182"/>
      <c r="X20" s="182"/>
      <c r="Y20" s="182"/>
      <c r="Z20" s="183"/>
      <c r="AA20" s="318"/>
      <c r="AB20" s="7"/>
      <c r="AC20" s="7"/>
      <c r="AD20" s="7"/>
    </row>
    <row r="21" spans="1:31" ht="12" customHeight="1" x14ac:dyDescent="0.35">
      <c r="A21" s="323"/>
      <c r="B21" s="324"/>
      <c r="C21" s="324"/>
      <c r="D21" s="324"/>
      <c r="E21" s="324"/>
      <c r="F21" s="324"/>
      <c r="G21" s="324"/>
      <c r="H21" s="358" t="s">
        <v>573</v>
      </c>
      <c r="I21" s="358"/>
      <c r="J21" s="356">
        <v>3909</v>
      </c>
      <c r="K21" s="355"/>
      <c r="L21" s="324"/>
      <c r="M21" s="324"/>
      <c r="N21" s="180"/>
      <c r="O21" s="182" t="s">
        <v>654</v>
      </c>
      <c r="P21" s="182"/>
      <c r="Q21" s="182"/>
      <c r="R21" s="182"/>
      <c r="S21" s="182"/>
      <c r="T21" s="182"/>
      <c r="U21" s="182"/>
      <c r="V21" s="182"/>
      <c r="W21" s="182"/>
      <c r="X21" s="182"/>
      <c r="Y21" s="182"/>
      <c r="Z21" s="183"/>
      <c r="AA21" s="318"/>
      <c r="AB21" s="7"/>
      <c r="AC21" s="7"/>
      <c r="AD21" s="7"/>
    </row>
    <row r="22" spans="1:31" ht="12" customHeight="1" thickBot="1" x14ac:dyDescent="0.4">
      <c r="A22" s="323"/>
      <c r="B22" s="324"/>
      <c r="C22" s="324"/>
      <c r="D22" s="324"/>
      <c r="E22" s="324"/>
      <c r="F22" s="324"/>
      <c r="G22" s="324"/>
      <c r="H22" s="406" t="s">
        <v>767</v>
      </c>
      <c r="I22" s="406"/>
      <c r="J22" s="407">
        <f>SUM(J20:J21)</f>
        <v>3835.5560000000114</v>
      </c>
      <c r="K22" s="406"/>
      <c r="L22" s="324"/>
      <c r="M22" s="324"/>
      <c r="N22" s="180"/>
      <c r="O22" s="182" t="s">
        <v>702</v>
      </c>
      <c r="P22" s="182"/>
      <c r="Q22" s="182"/>
      <c r="R22" s="182"/>
      <c r="S22" s="182"/>
      <c r="T22" s="182"/>
      <c r="U22" s="182"/>
      <c r="V22" s="182"/>
      <c r="W22" s="182"/>
      <c r="X22" s="182"/>
      <c r="Y22" s="182"/>
      <c r="Z22" s="183"/>
      <c r="AA22" s="318"/>
      <c r="AB22" s="7"/>
      <c r="AC22" s="7"/>
      <c r="AD22" s="7"/>
    </row>
    <row r="23" spans="1:31" ht="12" customHeight="1" x14ac:dyDescent="0.35">
      <c r="A23" s="323"/>
      <c r="B23" s="324"/>
      <c r="C23" s="324"/>
      <c r="D23" s="324"/>
      <c r="E23" s="324"/>
      <c r="F23" s="324"/>
      <c r="G23" s="324"/>
      <c r="H23" s="408"/>
      <c r="I23" s="408"/>
      <c r="J23" s="409"/>
      <c r="K23" s="408"/>
      <c r="L23" s="324"/>
      <c r="M23" s="324"/>
      <c r="N23" s="184"/>
      <c r="O23" s="185"/>
      <c r="P23" s="185"/>
      <c r="Q23" s="185"/>
      <c r="R23" s="185"/>
      <c r="S23" s="185"/>
      <c r="T23" s="185"/>
      <c r="U23" s="185"/>
      <c r="V23" s="185"/>
      <c r="W23" s="185"/>
      <c r="X23" s="185"/>
      <c r="Y23" s="185"/>
      <c r="Z23" s="186"/>
      <c r="AA23" s="318"/>
      <c r="AB23" s="7"/>
      <c r="AC23" s="7"/>
      <c r="AD23" s="7"/>
    </row>
    <row r="24" spans="1:31" ht="6" customHeight="1" x14ac:dyDescent="0.35">
      <c r="A24" s="326"/>
      <c r="B24" s="327"/>
      <c r="C24" s="327"/>
      <c r="D24" s="327"/>
      <c r="E24" s="327"/>
      <c r="F24" s="327"/>
      <c r="G24" s="327"/>
      <c r="H24" s="327"/>
      <c r="I24" s="327"/>
      <c r="J24" s="327"/>
      <c r="K24" s="327"/>
      <c r="L24" s="327"/>
      <c r="M24" s="327"/>
      <c r="N24" s="320"/>
      <c r="O24" s="320"/>
      <c r="P24" s="320"/>
      <c r="Q24" s="320"/>
      <c r="R24" s="320"/>
      <c r="S24" s="320"/>
      <c r="T24" s="320"/>
      <c r="U24" s="320"/>
      <c r="V24" s="320"/>
      <c r="W24" s="320"/>
      <c r="X24" s="320"/>
      <c r="Y24" s="320"/>
      <c r="Z24" s="320"/>
      <c r="AA24" s="321"/>
      <c r="AB24" s="7"/>
      <c r="AC24" s="7"/>
      <c r="AD24" s="7"/>
    </row>
    <row r="25" spans="1:31" ht="4.5" customHeight="1" x14ac:dyDescent="0.25">
      <c r="A25" s="53"/>
      <c r="B25" s="53"/>
      <c r="C25" s="53"/>
      <c r="D25" s="53"/>
      <c r="E25" s="53"/>
      <c r="F25" s="53"/>
      <c r="G25" s="53"/>
      <c r="H25" s="7"/>
      <c r="I25" s="7"/>
      <c r="J25" s="7"/>
      <c r="K25" s="7"/>
      <c r="L25" s="7"/>
      <c r="M25" s="7"/>
      <c r="N25" s="7"/>
      <c r="O25" s="7"/>
      <c r="P25" s="7"/>
      <c r="Q25" s="7"/>
      <c r="R25" s="7"/>
      <c r="S25" s="7"/>
      <c r="T25" s="7"/>
      <c r="U25" s="7"/>
      <c r="V25" s="7"/>
      <c r="W25" s="7"/>
      <c r="X25" s="7"/>
      <c r="Y25" s="7"/>
      <c r="Z25" s="7"/>
      <c r="AA25" s="7"/>
      <c r="AB25" s="7"/>
      <c r="AC25" s="7"/>
      <c r="AD25" s="7"/>
    </row>
    <row r="26" spans="1:31" ht="12" customHeight="1" x14ac:dyDescent="0.3">
      <c r="A26" s="412" t="s">
        <v>499</v>
      </c>
      <c r="B26" s="413"/>
      <c r="C26" s="413"/>
      <c r="D26" s="413"/>
      <c r="E26" s="413"/>
      <c r="F26" s="413"/>
      <c r="G26" s="413"/>
      <c r="H26" s="413"/>
      <c r="I26" s="413"/>
      <c r="J26" s="413"/>
      <c r="K26" s="413"/>
      <c r="L26" s="414"/>
      <c r="M26" s="7"/>
      <c r="N26" s="415" t="s">
        <v>226</v>
      </c>
      <c r="O26" s="416"/>
      <c r="P26" s="416"/>
      <c r="Q26" s="416"/>
      <c r="R26" s="416"/>
      <c r="S26" s="416"/>
      <c r="T26" s="416"/>
      <c r="U26" s="416"/>
      <c r="V26" s="416"/>
      <c r="W26" s="416"/>
      <c r="X26" s="416"/>
      <c r="Y26" s="416"/>
      <c r="Z26" s="416"/>
      <c r="AA26" s="417"/>
      <c r="AB26" s="7"/>
      <c r="AC26" s="7"/>
      <c r="AD26" s="7"/>
    </row>
    <row r="27" spans="1:31" ht="12" customHeight="1" x14ac:dyDescent="0.3">
      <c r="A27" s="304"/>
      <c r="B27" s="344"/>
      <c r="C27" s="305"/>
      <c r="D27" s="305"/>
      <c r="E27" s="305"/>
      <c r="F27" s="305"/>
      <c r="G27" s="305"/>
      <c r="H27" s="257"/>
      <c r="I27" s="259" t="s">
        <v>209</v>
      </c>
      <c r="J27" s="259" t="s">
        <v>210</v>
      </c>
      <c r="K27" s="259" t="s">
        <v>154</v>
      </c>
      <c r="L27" s="258"/>
      <c r="M27" s="7"/>
      <c r="N27" s="309"/>
      <c r="O27" s="310"/>
      <c r="P27" s="310"/>
      <c r="Q27" s="310"/>
      <c r="R27" s="310"/>
      <c r="S27" s="310"/>
      <c r="T27" s="310"/>
      <c r="U27" s="310"/>
      <c r="V27" s="310"/>
      <c r="W27" s="310"/>
      <c r="X27" s="310"/>
      <c r="Y27" s="311" t="s">
        <v>209</v>
      </c>
      <c r="Z27" s="311" t="s">
        <v>210</v>
      </c>
      <c r="AA27" s="331" t="s">
        <v>154</v>
      </c>
      <c r="AB27" s="7"/>
      <c r="AC27" s="368" t="s">
        <v>642</v>
      </c>
      <c r="AD27" s="368" t="s">
        <v>643</v>
      </c>
    </row>
    <row r="28" spans="1:31" ht="12" customHeight="1" x14ac:dyDescent="0.3">
      <c r="A28" s="304"/>
      <c r="B28" s="343"/>
      <c r="C28" s="306"/>
      <c r="D28" s="429" t="s">
        <v>217</v>
      </c>
      <c r="E28" s="429"/>
      <c r="F28" s="429"/>
      <c r="G28" s="305"/>
      <c r="H28" s="257">
        <v>1</v>
      </c>
      <c r="I28" s="313">
        <f>SUM(Skatt!C6+Skatt!T6+rammetilskudd!C8+'andre statstilsk'!C6+'andre statstilsk'!C29+'andre statstilsk'!C51+'Renteinntekter kraftfond'!C6+'Utbytte ØE'!C6+'gev_tap fin instr'!F23-'langsiktig gj'!C6-'langsiktig gj'!C24)</f>
        <v>20448</v>
      </c>
      <c r="J28" s="351">
        <f>SUM(Skatt!D6+Skatt!U6+rammetilskudd!D8+'andre statstilsk'!D6+'andre statstilsk'!D29+'andre statstilsk'!D51+'Renteinntekter kraftfond'!D6+'Utbytte ØE'!D6+'gev_tap fin instr'!G23-'langsiktig gj'!D6-'langsiktig gj'!D24)</f>
        <v>19426</v>
      </c>
      <c r="K28" s="313">
        <f>SUM(I28-J28)</f>
        <v>1022</v>
      </c>
      <c r="L28" s="258"/>
      <c r="M28" s="7"/>
      <c r="N28" s="309"/>
      <c r="O28" s="425" t="s">
        <v>218</v>
      </c>
      <c r="P28" s="425"/>
      <c r="Q28" s="310"/>
      <c r="R28" s="425" t="s">
        <v>221</v>
      </c>
      <c r="S28" s="425"/>
      <c r="T28" s="310"/>
      <c r="U28" s="425" t="s">
        <v>223</v>
      </c>
      <c r="V28" s="425"/>
      <c r="W28" s="310"/>
      <c r="X28" s="310">
        <v>1</v>
      </c>
      <c r="Y28" s="332">
        <f>SUM(sentradm!C6+'pol st'!C6+'it-dr'!C6+'Skodje b skule'!C6+'Valle skule_sfo'!C6+'Stette skule_sfo'!C6+'Skodje u skole'!C6+ppt!C6+'rel form'!C6+landbr!C6+Felles_gr_sk!C6+bvern!C6+NAV!C6+'Skodje b hage'!C6+'Valle b hage'!C6+'stette bhg'!C6+'Prestemarka bhg'!C6+felles_barnehage!C6+kultur!C6+SOMS!C6+HBO!C6+SAMHREF!C6+'PM BU'!C6+'PM DT'!C6+helsesent!C6+FUE!C6+KMTD!C6+koord_eining!C6+flykningar!C6)</f>
        <v>20035</v>
      </c>
      <c r="Z28" s="352">
        <f>SUM(sentradm!D6+'pol st'!D6+reinhald!D6+'it-dr'!D6+'Skodje b skule'!D6+'Valle skule_sfo'!D6+'Stette skule_sfo'!D6+'Skodje u skole'!D6+Felles_gr_sk!D6+ppt!D6+'rel form'!D6+landbr!D6+bvern!D6+NAV!D6+flykningar!D6+'Skodje b hage'!D6+'Valle b hage'!D6+'stette bhg'!D6+'Prestemarka bhg'!D6+felles_barnehage!D6+kultur!D6+SOMS!D6+HBO!D6+SAMHREF!D6+'PM BU'!D6+'PM DT'!D6+helsesent!D6+koord_eining!D6+FUE!D6+KMTD!D6)</f>
        <v>17347.607334556375</v>
      </c>
      <c r="AA28" s="333">
        <f>SUM(Y28-Z28)</f>
        <v>2687.3926654436254</v>
      </c>
      <c r="AB28" s="247" t="s">
        <v>603</v>
      </c>
      <c r="AC28" s="369">
        <f>SUM(sentradm!F9)</f>
        <v>180</v>
      </c>
      <c r="AD28" s="369">
        <f>SUM(sentradm!F10)</f>
        <v>500</v>
      </c>
      <c r="AE28" s="369"/>
    </row>
    <row r="29" spans="1:31" ht="12" customHeight="1" x14ac:dyDescent="0.3">
      <c r="A29" s="304"/>
      <c r="B29" s="342" t="s">
        <v>4</v>
      </c>
      <c r="C29" s="305"/>
      <c r="D29" s="423" t="s">
        <v>52</v>
      </c>
      <c r="E29" s="423"/>
      <c r="F29" s="423"/>
      <c r="G29" s="305"/>
      <c r="H29" s="257">
        <v>2</v>
      </c>
      <c r="I29" s="313">
        <f>SUM(Skatt!C7+Skatt!T7+rammetilskudd!C9+'andre statstilsk'!C7+'andre statstilsk'!C30+'andre statstilsk'!C52+'Renteinntekter kraftfond'!C7+'Utbytte ØE'!C7+'gev_tap fin instr'!F24-'langsiktig gj'!C7-'langsiktig gj'!C25)</f>
        <v>32804</v>
      </c>
      <c r="J29" s="351">
        <f>SUM(Skatt!D7+Skatt!U7+rammetilskudd!D9+'andre statstilsk'!D7+'andre statstilsk'!D30+'andre statstilsk'!D52+'Renteinntekter kraftfond'!D7+'Utbytte ØE'!D7+'gev_tap fin instr'!G24-'langsiktig gj'!D7-'langsiktig gj'!D25)</f>
        <v>31643</v>
      </c>
      <c r="K29" s="313">
        <f t="shared" ref="K29:K39" si="3">SUM(I29-J29)</f>
        <v>1161</v>
      </c>
      <c r="L29" s="258"/>
      <c r="M29" s="7"/>
      <c r="N29" s="309"/>
      <c r="O29" s="411" t="s">
        <v>7</v>
      </c>
      <c r="P29" s="411"/>
      <c r="Q29" s="310"/>
      <c r="R29" s="411" t="s">
        <v>12</v>
      </c>
      <c r="S29" s="411"/>
      <c r="T29" s="310"/>
      <c r="U29" s="411" t="s">
        <v>13</v>
      </c>
      <c r="V29" s="411"/>
      <c r="W29" s="310"/>
      <c r="X29" s="310">
        <v>2</v>
      </c>
      <c r="Y29" s="332">
        <f>SUM(sentradm!C7+'pol st'!C7+'it-dr'!C7+'Skodje b skule'!C7+'Valle skule_sfo'!C7+'Stette skule_sfo'!C7+'Skodje u skole'!C7+ppt!C7+'rel form'!C7+landbr!C7+Felles_gr_sk!C7+bvern!C7+NAV!C7+'Skodje b hage'!C7+'Valle b hage'!C7+'stette bhg'!C7+'Prestemarka bhg'!C7+felles_barnehage!C7+kultur!C7+SOMS!C7+HBO!C7+SAMHREF!C7+'PM BU'!C7+'PM DT'!C7+helsesent!C7+FUE!C7+KMTD!C7+koord_eining!C7+flykningar!C7)</f>
        <v>37843</v>
      </c>
      <c r="Z29" s="352">
        <f>SUM(sentradm!D7+'pol st'!D7+reinhald!D7+'it-dr'!D7+'Skodje b skule'!D7+'Valle skule_sfo'!D7+'Stette skule_sfo'!D7+'Skodje u skole'!D7+Felles_gr_sk!D7+ppt!D7+'rel form'!D7+landbr!D7+bvern!D7+NAV!D7+flykningar!D7+'Skodje b hage'!D7+'Valle b hage'!D7+'stette bhg'!D7+'Prestemarka bhg'!D7+felles_barnehage!D7+kultur!D7+SOMS!D7+HBO!D7+SAMHREF!D7+'PM BU'!D7+'PM DT'!D7+helsesent!D7+koord_eining!D7+FUE!D7+KMTD!D7)</f>
        <v>37871.575147194148</v>
      </c>
      <c r="AA29" s="333">
        <f t="shared" ref="AA29:AA39" si="4">SUM(Y29-Z29)</f>
        <v>-28.575147194147576</v>
      </c>
      <c r="AB29" s="7" t="s">
        <v>604</v>
      </c>
      <c r="AC29" s="369">
        <f>SUM('pol st'!F9)</f>
        <v>0</v>
      </c>
      <c r="AD29" s="369">
        <f>SUM('pol st'!F10)</f>
        <v>0</v>
      </c>
      <c r="AE29" s="369"/>
    </row>
    <row r="30" spans="1:31" ht="12" customHeight="1" x14ac:dyDescent="0.3">
      <c r="A30" s="304"/>
      <c r="B30" s="342" t="s">
        <v>27</v>
      </c>
      <c r="C30" s="305"/>
      <c r="D30" s="423"/>
      <c r="E30" s="423"/>
      <c r="F30" s="423"/>
      <c r="G30" s="305"/>
      <c r="H30" s="257">
        <v>3</v>
      </c>
      <c r="I30" s="313">
        <f>SUM(Skatt!C8+Skatt!T8+rammetilskudd!C10+'andre statstilsk'!C8+'andre statstilsk'!C31+'andre statstilsk'!C53+'Renteinntekter kraftfond'!C8+'Utbytte ØE'!C8+'gev_tap fin instr'!F25-'langsiktig gj'!C8-'langsiktig gj'!C26)</f>
        <v>63751</v>
      </c>
      <c r="J30" s="351">
        <f>SUM(Skatt!D8+Skatt!U8+rammetilskudd!D10+'andre statstilsk'!D8+'andre statstilsk'!D31+'andre statstilsk'!D53+'Renteinntekter kraftfond'!D8+'Utbytte ØE'!D8+'gev_tap fin instr'!G25-'langsiktig gj'!D8-'langsiktig gj'!D26)</f>
        <v>61816</v>
      </c>
      <c r="K30" s="313">
        <f t="shared" si="3"/>
        <v>1935</v>
      </c>
      <c r="L30" s="258"/>
      <c r="M30" s="7"/>
      <c r="N30" s="309"/>
      <c r="O30" s="411" t="s">
        <v>1</v>
      </c>
      <c r="P30" s="411"/>
      <c r="Q30" s="310"/>
      <c r="R30" s="411" t="s">
        <v>94</v>
      </c>
      <c r="S30" s="411"/>
      <c r="T30" s="310"/>
      <c r="U30" s="411" t="s">
        <v>14</v>
      </c>
      <c r="V30" s="411"/>
      <c r="W30" s="310"/>
      <c r="X30" s="310">
        <v>3</v>
      </c>
      <c r="Y30" s="332">
        <f>SUM(sentradm!C8+'pol st'!C8+'it-dr'!C8+'Skodje b skule'!C8+'Valle skule_sfo'!C8+'Stette skule_sfo'!C8+'Skodje u skole'!C8+ppt!C8+'rel form'!C8+landbr!C8+Felles_gr_sk!C8+bvern!C8+NAV!C8+'Skodje b hage'!C8+'Valle b hage'!C8+'stette bhg'!C8+'Prestemarka bhg'!C8+felles_barnehage!C8+kultur!C8+SOMS!C8+HBO!C8+SAMHREF!C8+'PM BU'!C8+'PM DT'!C8+helsesent!C8+FUE!C8+KMTD!C8+koord_eining!C8+flykningar!C8)</f>
        <v>57104</v>
      </c>
      <c r="Z30" s="352">
        <f>SUM(sentradm!D8+'pol st'!D8+reinhald!D8+'it-dr'!D8+'Skodje b skule'!D8+'Valle skule_sfo'!D8+'Stette skule_sfo'!D8+'Skodje u skole'!D8+Felles_gr_sk!D8+ppt!D8+'rel form'!D8+landbr!D8+bvern!D8+NAV!D8+flykningar!D8+'Skodje b hage'!D8+'Valle b hage'!D8+'stette bhg'!D8+'Prestemarka bhg'!D8+felles_barnehage!D8+kultur!D8+SOMS!D8+HBO!D8+SAMHREF!D8+'PM BU'!D8+'PM DT'!D8+helsesent!D8+koord_eining!D8+FUE!D8+KMTD!D8)</f>
        <v>56487.171188015585</v>
      </c>
      <c r="AA30" s="333">
        <f t="shared" si="4"/>
        <v>616.82881198441464</v>
      </c>
      <c r="AB30" s="7" t="s">
        <v>0</v>
      </c>
      <c r="AC30" s="369">
        <f>SUM(reinhald!F9)</f>
        <v>-1.3279999999999745</v>
      </c>
      <c r="AD30" s="369">
        <f>SUM(reinhald!F10)</f>
        <v>-14.161000000000058</v>
      </c>
      <c r="AE30" s="369"/>
    </row>
    <row r="31" spans="1:31" ht="12" customHeight="1" x14ac:dyDescent="0.3">
      <c r="A31" s="304"/>
      <c r="B31" s="322" t="s">
        <v>5</v>
      </c>
      <c r="C31" s="305"/>
      <c r="D31" s="423" t="s">
        <v>53</v>
      </c>
      <c r="E31" s="423"/>
      <c r="F31" s="423"/>
      <c r="G31" s="305"/>
      <c r="H31" s="257">
        <v>4</v>
      </c>
      <c r="I31" s="313">
        <f>SUM(Skatt!C9+Skatt!T9+rammetilskudd!C11+'andre statstilsk'!C9+'andre statstilsk'!C32+'andre statstilsk'!C54+'Renteinntekter kraftfond'!C9+'Utbytte ØE'!C9+'gev_tap fin instr'!F26-'langsiktig gj'!C9-'langsiktig gj'!C27)</f>
        <v>75712</v>
      </c>
      <c r="J31" s="351">
        <f>SUM(Skatt!D9+Skatt!U9+rammetilskudd!D11+'andre statstilsk'!D9+'andre statstilsk'!D32+'andre statstilsk'!D54+'Renteinntekter kraftfond'!D9+'Utbytte ØE'!D9+'gev_tap fin instr'!G26-'langsiktig gj'!D9-'langsiktig gj'!D27)</f>
        <v>73283</v>
      </c>
      <c r="K31" s="313">
        <f t="shared" si="3"/>
        <v>2429</v>
      </c>
      <c r="L31" s="258"/>
      <c r="M31" s="7"/>
      <c r="N31" s="309"/>
      <c r="O31" s="310"/>
      <c r="P31" s="310"/>
      <c r="Q31" s="310"/>
      <c r="R31" s="411" t="s">
        <v>95</v>
      </c>
      <c r="S31" s="411"/>
      <c r="T31" s="310"/>
      <c r="U31" s="411" t="s">
        <v>15</v>
      </c>
      <c r="V31" s="411"/>
      <c r="W31" s="310"/>
      <c r="X31" s="310">
        <v>4</v>
      </c>
      <c r="Y31" s="332">
        <f>SUM(sentradm!C9+'pol st'!C9+'it-dr'!C9+'Skodje b skule'!C9+'Valle skule_sfo'!C9+'Stette skule_sfo'!C9+'Skodje u skole'!C9+ppt!C9+'rel form'!C9+landbr!C9+Felles_gr_sk!C9+bvern!C9+NAV!C9+'Skodje b hage'!C9+'Valle b hage'!C9+'stette bhg'!C9+'Prestemarka bhg'!C9+felles_barnehage!C9+kultur!C9+SOMS!C9+HBO!C9+SAMHREF!C9+'PM BU'!C9+'PM DT'!C9+helsesent!C9+FUE!C9+KMTD!C9+koord_eining!C9+flykningar!C9+reinhald!C9)</f>
        <v>78080</v>
      </c>
      <c r="Z31" s="352">
        <f>SUM(sentradm!D9+'pol st'!D9+reinhald!D9+'it-dr'!D9+'Skodje b skule'!D9+'Valle skule_sfo'!D9+'Stette skule_sfo'!D9+'Skodje u skole'!D9+Felles_gr_sk!D9+ppt!D9+'rel form'!D9+landbr!D9+bvern!D9+NAV!D9+flykningar!D9+'Skodje b hage'!D9+'Valle b hage'!D9+'stette bhg'!D9+'Prestemarka bhg'!D9+felles_barnehage!D9+kultur!D9+SOMS!D9+HBO!D9+SAMHREF!D9+'PM BU'!D9+'PM DT'!D9+helsesent!D9+koord_eining!D9+FUE!D9+KMTD!D9)</f>
        <v>76221.686999999991</v>
      </c>
      <c r="AA31" s="333">
        <f t="shared" si="4"/>
        <v>1858.3130000000092</v>
      </c>
      <c r="AB31" s="7" t="s">
        <v>605</v>
      </c>
      <c r="AC31" s="369">
        <f>SUM('it-dr'!F9)</f>
        <v>-0.11300000000005639</v>
      </c>
      <c r="AD31" s="369">
        <f>SUM('it-dr'!F10)</f>
        <v>0.1069999999999709</v>
      </c>
      <c r="AE31" s="369"/>
    </row>
    <row r="32" spans="1:31" ht="12" customHeight="1" x14ac:dyDescent="0.3">
      <c r="A32" s="304"/>
      <c r="B32" s="342" t="s">
        <v>38</v>
      </c>
      <c r="C32" s="305"/>
      <c r="D32" s="423" t="s">
        <v>39</v>
      </c>
      <c r="E32" s="423"/>
      <c r="F32" s="423"/>
      <c r="G32" s="305"/>
      <c r="H32" s="257">
        <v>5</v>
      </c>
      <c r="I32" s="313">
        <f>SUM(Skatt!C10+Skatt!T10+rammetilskudd!C12+'andre statstilsk'!C10+'andre statstilsk'!C33+'andre statstilsk'!C55+'Renteinntekter kraftfond'!C10+'Utbytte ØE'!C10+'gev_tap fin instr'!F27-'langsiktig gj'!C10-'langsiktig gj'!C28)</f>
        <v>107718</v>
      </c>
      <c r="J32" s="351">
        <f>SUM(Skatt!D10+Skatt!U10+rammetilskudd!D12+'andre statstilsk'!D10+'andre statstilsk'!D33+'andre statstilsk'!D55+'Renteinntekter kraftfond'!D10+'Utbytte ØE'!D10+'gev_tap fin instr'!G27-'langsiktig gj'!D10-'langsiktig gj'!D28)</f>
        <v>105912</v>
      </c>
      <c r="K32" s="313">
        <f t="shared" si="3"/>
        <v>1806</v>
      </c>
      <c r="L32" s="258"/>
      <c r="M32" s="7"/>
      <c r="N32" s="309"/>
      <c r="O32" s="425" t="s">
        <v>219</v>
      </c>
      <c r="P32" s="425"/>
      <c r="Q32" s="310"/>
      <c r="R32" s="430" t="s">
        <v>208</v>
      </c>
      <c r="S32" s="430"/>
      <c r="T32" s="310"/>
      <c r="U32" s="411" t="s">
        <v>16</v>
      </c>
      <c r="V32" s="411"/>
      <c r="W32" s="310"/>
      <c r="X32" s="310">
        <v>5</v>
      </c>
      <c r="Y32" s="332">
        <f>SUM(sentradm!C10+'pol st'!C10+'it-dr'!C10+'Skodje b skule'!C10+'Valle skule_sfo'!C10+'Stette skule_sfo'!C10+'Skodje u skole'!C10+ppt!C10+'rel form'!C10+landbr!C10+Felles_gr_sk!C10+bvern!C10+NAV!C10+'Skodje b hage'!C10+'Valle b hage'!C10+'stette bhg'!C10+'Prestemarka bhg'!C10+felles_barnehage!C10+kultur!C10+SOMS!C10+HBO!C10+SAMHREF!C10+'PM BU'!C10+'PM DT'!C10+helsesent!C10+FUE!C10+KMTD!C10+koord_eining!C10+flykningar!C10+reinhald!C10)</f>
        <v>101371</v>
      </c>
      <c r="Z32" s="352">
        <f>SUM(sentradm!D10+'pol st'!D10+reinhald!D10+'it-dr'!D10+'Skodje b skule'!D10+'Valle skule_sfo'!D10+'Stette skule_sfo'!D10+'Skodje u skole'!D10+Felles_gr_sk!D10+ppt!D10+'rel form'!D10+landbr!D10+bvern!D10+NAV!D10+flykningar!D10+'Skodje b hage'!D10+'Valle b hage'!D10+'stette bhg'!D10+'Prestemarka bhg'!D10+felles_barnehage!D10+kultur!D10+SOMS!D10+HBO!D10+SAMHREF!D10+'PM BU'!D10+'PM DT'!D10+helsesent!D10+koord_eining!D10+FUE!D10+KMTD!D10)</f>
        <v>96491.699000000008</v>
      </c>
      <c r="AA32" s="333">
        <f>SUM(Y32-Z32)</f>
        <v>4879.3009999999922</v>
      </c>
      <c r="AB32" s="7" t="s">
        <v>606</v>
      </c>
      <c r="AC32" s="369">
        <f>SUM('Skodje b skule'!F9)</f>
        <v>17.252999999999702</v>
      </c>
      <c r="AD32" s="369">
        <f>SUM('Skodje b skule'!F10)</f>
        <v>144.66299999999956</v>
      </c>
      <c r="AE32" s="369"/>
    </row>
    <row r="33" spans="1:31" ht="12" customHeight="1" x14ac:dyDescent="0.3">
      <c r="A33" s="304"/>
      <c r="B33" s="342" t="s">
        <v>37</v>
      </c>
      <c r="C33" s="305"/>
      <c r="D33" s="423" t="s">
        <v>54</v>
      </c>
      <c r="E33" s="423"/>
      <c r="F33" s="423"/>
      <c r="G33" s="305"/>
      <c r="H33" s="257">
        <v>6</v>
      </c>
      <c r="I33" s="313">
        <f>SUM(Skatt!C11+Skatt!T11+rammetilskudd!C13+'andre statstilsk'!C11+'andre statstilsk'!C34+'andre statstilsk'!C56+'Renteinntekter kraftfond'!C11+'Utbytte ØE'!C11+'gev_tap fin instr'!F28-'langsiktig gj'!C11-'langsiktig gj'!C29)</f>
        <v>116598</v>
      </c>
      <c r="J33" s="351">
        <f>SUM(Skatt!D11+Skatt!U11+rammetilskudd!D13+'andre statstilsk'!D11+'andre statstilsk'!D34+'andre statstilsk'!D56+'Renteinntekter kraftfond'!D11+'Utbytte ØE'!D11+'gev_tap fin instr'!G28-'langsiktig gj'!D11-'langsiktig gj'!D29)</f>
        <v>116166</v>
      </c>
      <c r="K33" s="313">
        <f t="shared" si="3"/>
        <v>432</v>
      </c>
      <c r="L33" s="258"/>
      <c r="M33" s="7"/>
      <c r="N33" s="309"/>
      <c r="O33" s="426" t="s">
        <v>8</v>
      </c>
      <c r="P33" s="426"/>
      <c r="Q33" s="310"/>
      <c r="R33" s="411" t="s">
        <v>214</v>
      </c>
      <c r="S33" s="411"/>
      <c r="T33" s="310"/>
      <c r="U33" s="411" t="s">
        <v>17</v>
      </c>
      <c r="V33" s="411"/>
      <c r="W33" s="310"/>
      <c r="X33" s="310">
        <v>6</v>
      </c>
      <c r="Y33" s="332">
        <f>SUM(sentradm!C11+'pol st'!C11+'it-dr'!C11+'Skodje b skule'!C11+'Valle skule_sfo'!C11+'Stette skule_sfo'!C11+'Skodje u skole'!C11+ppt!C11+'rel form'!C11+landbr!C11+Felles_gr_sk!C11+bvern!C11+NAV!C11+'Skodje b hage'!C11+'Valle b hage'!C11+'stette bhg'!C11+'Prestemarka bhg'!C11+felles_barnehage!C11+kultur!C11+SOMS!C11+HBO!C11+SAMHREF!C11+'PM BU'!C11+'PM DT'!C11+helsesent!C11+FUE!C11+KMTD!C11+koord_eining!C11+flykningar!C11+reinhald!C11)</f>
        <v>104969</v>
      </c>
      <c r="Z33" s="352">
        <f>SUM(sentradm!D11+'pol st'!D11+reinhald!D11+'it-dr'!D11+'Skodje b skule'!D11+'Valle skule_sfo'!D11+'Stette skule_sfo'!D11+'Skodje u skole'!D11+Felles_gr_sk!D11+ppt!D11+'rel form'!D11+landbr!D11+bvern!D11+NAV!D11+flykningar!D11+'Skodje b hage'!D11+'Valle b hage'!D11+'stette bhg'!D11+'Prestemarka bhg'!D11+felles_barnehage!D11+kultur!D11+SOMS!D11+HBO!D11+SAMHREF!D11+'PM BU'!D11+'PM DT'!D11+helsesent!D11+koord_eining!D11+FUE!D11+KMTD!D11)</f>
        <v>101649.689</v>
      </c>
      <c r="AA33" s="333">
        <f t="shared" si="4"/>
        <v>3319.3110000000015</v>
      </c>
      <c r="AB33" s="7" t="s">
        <v>607</v>
      </c>
      <c r="AC33" s="369">
        <f>SUM('Valle skule_sfo'!F8)</f>
        <v>94.396999999999935</v>
      </c>
      <c r="AD33" s="369">
        <f>SUM('Valle skule_sfo'!F9)</f>
        <v>252.9380000000001</v>
      </c>
      <c r="AE33" s="369"/>
    </row>
    <row r="34" spans="1:31" ht="12" customHeight="1" x14ac:dyDescent="0.3">
      <c r="A34" s="304"/>
      <c r="B34" s="348" t="s">
        <v>568</v>
      </c>
      <c r="C34" s="305"/>
      <c r="D34" s="423" t="s">
        <v>6</v>
      </c>
      <c r="E34" s="423"/>
      <c r="F34" s="423"/>
      <c r="G34" s="305"/>
      <c r="H34" s="257">
        <v>7</v>
      </c>
      <c r="I34" s="313">
        <f>SUM(Skatt!C12+Skatt!T12+rammetilskudd!C14+'andre statstilsk'!C12+'andre statstilsk'!C35+'andre statstilsk'!C57+'Renteinntekter kraftfond'!C12+'Utbytte ØE'!C12+'gev_tap fin instr'!F29-'langsiktig gj'!C12-'langsiktig gj'!C30)</f>
        <v>142229</v>
      </c>
      <c r="J34" s="351">
        <f>SUM(Skatt!D12+Skatt!U12+rammetilskudd!D14+'andre statstilsk'!D12+'andre statstilsk'!D35+'andre statstilsk'!D57+'Renteinntekter kraftfond'!D12+'Utbytte ØE'!D12+'gev_tap fin instr'!G29-'langsiktig gj'!D12-'langsiktig gj'!D30)</f>
        <v>138148</v>
      </c>
      <c r="K34" s="313">
        <f t="shared" si="3"/>
        <v>4081</v>
      </c>
      <c r="L34" s="258"/>
      <c r="M34" s="7"/>
      <c r="N34" s="309"/>
      <c r="O34" s="411" t="s">
        <v>0</v>
      </c>
      <c r="P34" s="411"/>
      <c r="Q34" s="310"/>
      <c r="R34" s="310"/>
      <c r="S34" s="310"/>
      <c r="T34" s="310"/>
      <c r="U34" s="411" t="s">
        <v>19</v>
      </c>
      <c r="V34" s="411"/>
      <c r="W34" s="310"/>
      <c r="X34" s="310">
        <v>7</v>
      </c>
      <c r="Y34" s="332">
        <f>SUM(sentradm!C12+'pol st'!C12+'it-dr'!C12+'Skodje b skule'!C12+'Valle skule_sfo'!C12+'Stette skule_sfo'!C12+'Skodje u skole'!C12+ppt!C12+'rel form'!C12+landbr!C12+Felles_gr_sk!C12+bvern!C12+NAV!C12+'Skodje b hage'!C12+'Valle b hage'!C12+'stette bhg'!C12+'Prestemarka bhg'!C12+felles_barnehage!C12+kultur!C12+SOMS!C12+HBO!C12+SAMHREF!C12+'PM BU'!C12+'PM DT'!C12+helsesent!C12+FUE!C12+KMTD!C12+koord_eining!C12+flykningar!C12+reinhald!C12)</f>
        <v>125370</v>
      </c>
      <c r="Z34" s="352">
        <f>SUM(sentradm!D12+'pol st'!D12+reinhald!D12+'it-dr'!D12+'Skodje b skule'!D12+'Valle skule_sfo'!D12+'Stette skule_sfo'!D12+'Skodje u skole'!D12+Felles_gr_sk!D12+ppt!D12+'rel form'!D12+landbr!D12+bvern!D12+NAV!D12+flykningar!D12+'Skodje b hage'!D12+'Valle b hage'!D12+'stette bhg'!D12+'Prestemarka bhg'!D12+felles_barnehage!D12+kultur!D12+SOMS!D12+HBO!D12+SAMHREF!D12+'PM BU'!D12+'PM DT'!D12+helsesent!D12+koord_eining!D12+FUE!D12+KMTD!D12)</f>
        <v>123220.52800000001</v>
      </c>
      <c r="AA34" s="333">
        <f t="shared" si="4"/>
        <v>2149.4719999999943</v>
      </c>
      <c r="AB34" s="7" t="s">
        <v>608</v>
      </c>
      <c r="AC34" s="369">
        <f>SUM('Stette skule_sfo'!F9)</f>
        <v>-281.69100000000003</v>
      </c>
      <c r="AD34" s="369">
        <f>SUM('Stette skule_sfo'!F10)</f>
        <v>-83.237999999999829</v>
      </c>
      <c r="AE34" s="369"/>
    </row>
    <row r="35" spans="1:31" ht="12" customHeight="1" x14ac:dyDescent="0.3">
      <c r="A35" s="304"/>
      <c r="B35" s="344"/>
      <c r="C35" s="305"/>
      <c r="D35" s="305"/>
      <c r="E35" s="305"/>
      <c r="F35" s="305"/>
      <c r="G35" s="305"/>
      <c r="H35" s="257">
        <v>8</v>
      </c>
      <c r="I35" s="313">
        <f>SUM(Skatt!C13+Skatt!T13+rammetilskudd!C15+'andre statstilsk'!C13+'andre statstilsk'!C36+'andre statstilsk'!C58+'Renteinntekter kraftfond'!C13+'Utbytte ØE'!C13+'gev_tap fin instr'!F30-'langsiktig gj'!C13-'langsiktig gj'!C31)</f>
        <v>156199</v>
      </c>
      <c r="J35" s="351">
        <f>SUM(Skatt!D13+Skatt!U13+rammetilskudd!D15+'andre statstilsk'!D13+'andre statstilsk'!D36+'andre statstilsk'!D58+'Renteinntekter kraftfond'!D13+'Utbytte ØE'!D13+'gev_tap fin instr'!G30-'langsiktig gj'!D13-'langsiktig gj'!D31)</f>
        <v>153062</v>
      </c>
      <c r="K35" s="313">
        <f t="shared" si="3"/>
        <v>3137</v>
      </c>
      <c r="L35" s="258"/>
      <c r="M35" s="7"/>
      <c r="N35" s="309"/>
      <c r="O35" s="411" t="s">
        <v>9</v>
      </c>
      <c r="P35" s="411"/>
      <c r="Q35" s="310"/>
      <c r="R35" s="425" t="s">
        <v>222</v>
      </c>
      <c r="S35" s="425"/>
      <c r="T35" s="310"/>
      <c r="U35" s="411" t="s">
        <v>498</v>
      </c>
      <c r="V35" s="411"/>
      <c r="W35" s="310"/>
      <c r="X35" s="310">
        <v>8</v>
      </c>
      <c r="Y35" s="332">
        <f>SUM(sentradm!C13+'pol st'!C13+'it-dr'!C13+'Skodje b skule'!C13+'Valle skule_sfo'!C13+'Stette skule_sfo'!C13+'Skodje u skole'!C13+ppt!C13+'rel form'!C13+landbr!C13+Felles_gr_sk!C13+bvern!C13+NAV!C13+'Skodje b hage'!C13+'Valle b hage'!C13+'stette bhg'!C13+'Prestemarka bhg'!C13+felles_barnehage!C13+kultur!C13+SOMS!C13+HBO!C13+SAMHREF!C13+'PM BU'!C13+'PM DT'!C13+helsesent!C13+FUE!C13+KMTD!C13+koord_eining!C13+flykningar!C13+reinhald!C13)</f>
        <v>145447</v>
      </c>
      <c r="Z35" s="352">
        <f>SUM(sentradm!D13+'pol st'!D13+reinhald!D13+'it-dr'!D13+'Skodje b skule'!D13+'Valle skule_sfo'!D13+'Stette skule_sfo'!D13+'Skodje u skole'!D13+Felles_gr_sk!D13+ppt!D13+'rel form'!D13+landbr!D13+bvern!D13+NAV!D13+flykningar!D13+'Skodje b hage'!D13+'Valle b hage'!D13+'stette bhg'!D13+'Prestemarka bhg'!D13+felles_barnehage!D13+kultur!D13+SOMS!D13+HBO!D13+SAMHREF!D13+'PM BU'!D13+'PM DT'!D13+helsesent!D13+koord_eining!D13+FUE!D13+KMTD!D13)</f>
        <v>143268.70699999999</v>
      </c>
      <c r="AA35" s="333">
        <f t="shared" si="4"/>
        <v>2178.2930000000051</v>
      </c>
      <c r="AB35" s="7" t="s">
        <v>609</v>
      </c>
      <c r="AC35" s="369">
        <f>SUM('Skodje u skole'!F9)</f>
        <v>-339</v>
      </c>
      <c r="AD35" s="369">
        <f>SUM('Skodje u skole'!F10)</f>
        <v>-86</v>
      </c>
      <c r="AE35" s="369"/>
    </row>
    <row r="36" spans="1:31" ht="12" customHeight="1" x14ac:dyDescent="0.3">
      <c r="A36" s="304"/>
      <c r="B36" s="344"/>
      <c r="C36" s="305"/>
      <c r="D36" s="305"/>
      <c r="E36" s="305"/>
      <c r="F36" s="305"/>
      <c r="G36" s="305"/>
      <c r="H36" s="257">
        <v>9</v>
      </c>
      <c r="I36" s="313">
        <f>SUM(Skatt!C14+Skatt!T14+rammetilskudd!C16+'andre statstilsk'!C14+'andre statstilsk'!C37+'andre statstilsk'!C59+'Renteinntekter kraftfond'!C14+'Utbytte ØE'!C14+'gev_tap fin instr'!F31-'langsiktig gj'!C14-'langsiktig gj'!C32)</f>
        <v>0</v>
      </c>
      <c r="J36" s="351">
        <f>SUM(Skatt!D14+Skatt!U14+rammetilskudd!D16+'andre statstilsk'!D14+'andre statstilsk'!D37+'andre statstilsk'!D59+'Renteinntekter kraftfond'!D14+'Utbytte ØE'!D14+'gev_tap fin instr'!G31-'langsiktig gj'!D14-'langsiktig gj'!D32)</f>
        <v>181886</v>
      </c>
      <c r="K36" s="313">
        <f t="shared" si="3"/>
        <v>-181886</v>
      </c>
      <c r="L36" s="258"/>
      <c r="M36" s="7"/>
      <c r="N36" s="309"/>
      <c r="O36" s="310"/>
      <c r="P36" s="310"/>
      <c r="Q36" s="310"/>
      <c r="R36" s="411" t="s">
        <v>22</v>
      </c>
      <c r="S36" s="411"/>
      <c r="T36" s="310"/>
      <c r="U36" s="310"/>
      <c r="V36" s="310"/>
      <c r="W36" s="310"/>
      <c r="X36" s="310">
        <v>9</v>
      </c>
      <c r="Y36" s="332">
        <f>SUM(sentradm!C14+'pol st'!C14+'it-dr'!C14+'Skodje b skule'!C14+'Valle skule_sfo'!C14+'Stette skule_sfo'!C14+'Skodje u skole'!C14+ppt!C14+'rel form'!C14+landbr!C14+Felles_gr_sk!C14+bvern!C14+NAV!C14+'Skodje b hage'!C14+'Valle b hage'!C14+'stette bhg'!C14+'Prestemarka bhg'!C14+felles_barnehage!C14+kultur!C14+SOMS!C14+HBO!C14+SAMHREF!C14+'PM BU'!C14+'PM DT'!C14+helsesent!C14+FUE!C14+KMTD!C14+koord_eining!C14+flykningar!C14+reinhald!C14)</f>
        <v>0</v>
      </c>
      <c r="Z36" s="352">
        <f>SUM(sentradm!D14+'pol st'!D14+reinhald!D14+'it-dr'!D14+'Skodje b skule'!D14+'Valle skule_sfo'!D14+'Stette skule_sfo'!D14+'Skodje u skole'!D14+Felles_gr_sk!D14+ppt!D14+'rel form'!D14+landbr!D14+bvern!D14+NAV!D14+flykningar!D14+'Skodje b hage'!D14+'Valle b hage'!D14+'stette bhg'!D14+'Prestemarka bhg'!D14+felles_barnehage!D14+kultur!D14+SOMS!D14+HBO!D14+SAMHREF!D14+'PM BU'!D14+'PM DT'!D14+helsesent!D14+koord_eining!D14+FUE!D14+KMTD!D14)</f>
        <v>165178.19700000001</v>
      </c>
      <c r="AA36" s="333">
        <f t="shared" si="4"/>
        <v>-165178.19700000001</v>
      </c>
      <c r="AB36" s="7" t="s">
        <v>610</v>
      </c>
      <c r="AC36" s="369">
        <f>SUM(Felles_gr_sk!F9)</f>
        <v>151.58299999999997</v>
      </c>
      <c r="AD36" s="369">
        <f>SUM(Felles_gr_sk!F10)</f>
        <v>233.80300000000011</v>
      </c>
      <c r="AE36" s="369"/>
    </row>
    <row r="37" spans="1:31" ht="12" customHeight="1" x14ac:dyDescent="0.3">
      <c r="A37" s="304"/>
      <c r="B37" s="344"/>
      <c r="C37" s="305"/>
      <c r="D37" s="305"/>
      <c r="E37" s="305"/>
      <c r="F37" s="305"/>
      <c r="G37" s="305"/>
      <c r="H37" s="257">
        <v>10</v>
      </c>
      <c r="I37" s="313">
        <f>SUM(Skatt!C15+Skatt!T15+rammetilskudd!C17+'andre statstilsk'!C15+'andre statstilsk'!C38+'andre statstilsk'!C60+'Renteinntekter kraftfond'!C15+'Utbytte ØE'!C15+'gev_tap fin instr'!F32-'langsiktig gj'!C15-'langsiktig gj'!C33)</f>
        <v>0</v>
      </c>
      <c r="J37" s="351">
        <f>SUM(Skatt!D15+Skatt!U15+rammetilskudd!D17+'andre statstilsk'!D15+'andre statstilsk'!D38+'andre statstilsk'!D60+'Renteinntekter kraftfond'!D15+'Utbytte ØE'!D15+'gev_tap fin instr'!G32-'langsiktig gj'!D15-'langsiktig gj'!D33)</f>
        <v>197586</v>
      </c>
      <c r="K37" s="313">
        <f t="shared" si="3"/>
        <v>-197586</v>
      </c>
      <c r="L37" s="258"/>
      <c r="M37" s="7"/>
      <c r="N37" s="309"/>
      <c r="O37" s="425" t="s">
        <v>220</v>
      </c>
      <c r="P37" s="425"/>
      <c r="Q37" s="310"/>
      <c r="R37" s="310"/>
      <c r="S37" s="310"/>
      <c r="T37" s="310"/>
      <c r="U37" s="425" t="s">
        <v>225</v>
      </c>
      <c r="V37" s="425"/>
      <c r="W37" s="310"/>
      <c r="X37" s="310">
        <v>10</v>
      </c>
      <c r="Y37" s="332">
        <f>SUM(sentradm!C15+'pol st'!C15+'it-dr'!C15+'Skodje b skule'!C15+'Valle skule_sfo'!C15+'Stette skule_sfo'!C15+'Skodje u skole'!C15+ppt!C15+'rel form'!C15+landbr!C15+Felles_gr_sk!C15+bvern!C15+NAV!C15+'Skodje b hage'!C15+'Valle b hage'!C15+'stette bhg'!C15+'Prestemarka bhg'!C15+felles_barnehage!C15+kultur!C15+SOMS!C15+HBO!C15+SAMHREF!C15+'PM BU'!C15+'PM DT'!C15+helsesent!C15+FUE!C15+KMTD!C15+koord_eining!C15+flykningar!C15+reinhald!C15)</f>
        <v>0</v>
      </c>
      <c r="Z37" s="352">
        <f>SUM(sentradm!D15+'pol st'!D15+reinhald!D15+'it-dr'!D15+'Skodje b skule'!D15+'Valle skule_sfo'!D15+'Stette skule_sfo'!D15+'Skodje u skole'!D15+Felles_gr_sk!D15+ppt!D15+'rel form'!D15+landbr!D15+bvern!D15+NAV!D15+flykningar!D15+'Skodje b hage'!D15+'Valle b hage'!D15+'stette bhg'!D15+'Prestemarka bhg'!D15+felles_barnehage!D15+kultur!D15+SOMS!D15+HBO!D15+SAMHREF!D15+'PM BU'!D15+'PM DT'!D15+helsesent!D15+koord_eining!D15+FUE!D15+KMTD!D15)</f>
        <v>183832.73499999999</v>
      </c>
      <c r="AA37" s="333">
        <f t="shared" si="4"/>
        <v>-183832.73499999999</v>
      </c>
      <c r="AB37" s="7" t="s">
        <v>611</v>
      </c>
      <c r="AC37" s="369">
        <f>SUM('Skodje b hage'!F9)</f>
        <v>-431.0949999999998</v>
      </c>
      <c r="AD37" s="369">
        <f>SUM('Skodje b hage'!F10)</f>
        <v>-476.32900000000018</v>
      </c>
      <c r="AE37" s="369"/>
    </row>
    <row r="38" spans="1:31" ht="12" customHeight="1" x14ac:dyDescent="0.3">
      <c r="A38" s="304"/>
      <c r="B38" s="344"/>
      <c r="C38" s="305"/>
      <c r="D38" s="305"/>
      <c r="E38" s="305"/>
      <c r="F38" s="305"/>
      <c r="G38" s="305"/>
      <c r="H38" s="257">
        <v>11</v>
      </c>
      <c r="I38" s="313">
        <f>SUM(Skatt!C16+Skatt!T16+rammetilskudd!C18+'andre statstilsk'!C16+'andre statstilsk'!C39+'andre statstilsk'!C61+'Renteinntekter kraftfond'!C16+'Utbytte ØE'!C16+'gev_tap fin instr'!F33-'langsiktig gj'!C16-'langsiktig gj'!C34)</f>
        <v>0</v>
      </c>
      <c r="J38" s="351">
        <f>SUM(Skatt!D16+Skatt!U16+rammetilskudd!D18+'andre statstilsk'!D16+'andre statstilsk'!D39+'andre statstilsk'!D61+'Renteinntekter kraftfond'!D16+'Utbytte ØE'!D16+'gev_tap fin instr'!G33-'langsiktig gj'!D16-'langsiktig gj'!D34)</f>
        <v>214150</v>
      </c>
      <c r="K38" s="313">
        <f t="shared" si="3"/>
        <v>-214150</v>
      </c>
      <c r="L38" s="258"/>
      <c r="M38" s="7"/>
      <c r="N38" s="309"/>
      <c r="O38" s="411" t="s">
        <v>97</v>
      </c>
      <c r="P38" s="411"/>
      <c r="Q38" s="310"/>
      <c r="R38" s="425" t="s">
        <v>224</v>
      </c>
      <c r="S38" s="425"/>
      <c r="T38" s="310"/>
      <c r="U38" s="411" t="s">
        <v>23</v>
      </c>
      <c r="V38" s="411"/>
      <c r="W38" s="310"/>
      <c r="X38" s="310">
        <v>11</v>
      </c>
      <c r="Y38" s="332">
        <f>SUM(sentradm!C16+'pol st'!C16+'it-dr'!C16+'Skodje b skule'!C16+'Valle skule_sfo'!C16+'Stette skule_sfo'!C16+'Skodje u skole'!C16+ppt!C16+'rel form'!C16+landbr!C16+Felles_gr_sk!C16+bvern!C16+NAV!C16+'Skodje b hage'!C16+'Valle b hage'!C16+'stette bhg'!C16+'Prestemarka bhg'!C16+felles_barnehage!C16+kultur!C16+SOMS!C16+HBO!C16+SAMHREF!C16+'PM BU'!C16+'PM DT'!C16+helsesent!C16+FUE!C16+KMTD!C16+koord_eining!C16+flykningar!C16+reinhald!C16)</f>
        <v>0</v>
      </c>
      <c r="Z38" s="352">
        <f>SUM(sentradm!D16+'pol st'!D16+reinhald!D16+'it-dr'!D16+'Skodje b skule'!D16+'Valle skule_sfo'!D16+'Stette skule_sfo'!D16+'Skodje u skole'!D16+Felles_gr_sk!D16+ppt!D16+'rel form'!D16+landbr!D16+bvern!D16+NAV!D16+flykningar!D16+'Skodje b hage'!D16+'Valle b hage'!D16+'stette bhg'!D16+'Prestemarka bhg'!D16+felles_barnehage!D16+kultur!D16+SOMS!D16+HBO!D16+SAMHREF!D16+'PM BU'!D16+'PM DT'!D16+helsesent!D16+koord_eining!D16+FUE!D16+KMTD!D16)</f>
        <v>203102.68799999999</v>
      </c>
      <c r="AA38" s="333">
        <f t="shared" si="4"/>
        <v>-203102.68799999999</v>
      </c>
      <c r="AB38" s="7" t="s">
        <v>612</v>
      </c>
      <c r="AC38" s="369">
        <f>SUM('Valle b hage'!F9)</f>
        <v>-263.20100000000002</v>
      </c>
      <c r="AD38" s="369">
        <f>SUM('Valle b hage'!F10)</f>
        <v>-210.6260000000002</v>
      </c>
      <c r="AE38" s="369"/>
    </row>
    <row r="39" spans="1:31" ht="12" customHeight="1" x14ac:dyDescent="0.3">
      <c r="A39" s="304"/>
      <c r="B39" s="344"/>
      <c r="C39" s="305"/>
      <c r="D39" s="305"/>
      <c r="E39" s="305"/>
      <c r="F39" s="305"/>
      <c r="G39" s="305"/>
      <c r="H39" s="257">
        <v>12</v>
      </c>
      <c r="I39" s="313">
        <f>SUM(Skatt!C17+Skatt!T17+rammetilskudd!C19+'andre statstilsk'!C17+'andre statstilsk'!C40+'andre statstilsk'!C62+'Renteinntekter kraftfond'!C17+'Utbytte ØE'!C17+'gev_tap fin instr'!F34-'langsiktig gj'!C17-'langsiktig gj'!C35)</f>
        <v>0</v>
      </c>
      <c r="J39" s="351">
        <f>SUM(Skatt!D17+Skatt!U17+rammetilskudd!D19+'andre statstilsk'!D17+'andre statstilsk'!D40+'andre statstilsk'!D62+'Renteinntekter kraftfond'!D17+'Utbytte ØE'!D17+'gev_tap fin instr'!G34-'langsiktig gj'!D17-'langsiktig gj'!D35)</f>
        <v>218457</v>
      </c>
      <c r="K39" s="313">
        <f t="shared" si="3"/>
        <v>-218457</v>
      </c>
      <c r="L39" s="258"/>
      <c r="M39" s="7"/>
      <c r="N39" s="309"/>
      <c r="O39" s="411" t="s">
        <v>93</v>
      </c>
      <c r="P39" s="411"/>
      <c r="Q39" s="310"/>
      <c r="R39" s="411" t="s">
        <v>190</v>
      </c>
      <c r="S39" s="411"/>
      <c r="T39" s="310"/>
      <c r="U39" s="411" t="s">
        <v>24</v>
      </c>
      <c r="V39" s="411"/>
      <c r="W39" s="310"/>
      <c r="X39" s="310">
        <v>12</v>
      </c>
      <c r="Y39" s="332">
        <f>SUM(sentradm!C17+'pol st'!C17+'it-dr'!C17+'Skodje b skule'!C17+'Valle skule_sfo'!C17+'Stette skule_sfo'!C17+'Skodje u skole'!C17+ppt!C17+'rel form'!C17+landbr!C17+Felles_gr_sk!C17+bvern!C17+NAV!C17+'Skodje b hage'!C17+'Valle b hage'!C17+'stette bhg'!C17+'Prestemarka bhg'!C17+felles_barnehage!C17+kultur!C17+SOMS!C17+HBO!C17+SAMHREF!C17+'PM BU'!C17+'PM DT'!C17+helsesent!C17+FUE!C17+KMTD!C17+koord_eining!C17+flykningar!C17+reinhald!C17)</f>
        <v>0</v>
      </c>
      <c r="Z39" s="352">
        <f>SUM(sentradm!D17+'pol st'!D17+reinhald!D17+'it-dr'!D17+'Skodje b skule'!D17+'Valle skule_sfo'!D17+'Stette skule_sfo'!D17+'Skodje u skole'!D17+Felles_gr_sk!D17+ppt!D17+'rel form'!D17+landbr!D17+bvern!D17+NAV!D17+flykningar!D17+'Skodje b hage'!D17+'Valle b hage'!D17+'stette bhg'!D17+'Prestemarka bhg'!D17+felles_barnehage!D17+kultur!D17+SOMS!D17+HBO!D17+SAMHREF!D17+'PM BU'!D17+'PM DT'!D17+helsesent!D17+koord_eining!D17+FUE!D17+KMTD!D17)</f>
        <v>221030.44399999999</v>
      </c>
      <c r="AA39" s="333">
        <f t="shared" si="4"/>
        <v>-221030.44399999999</v>
      </c>
      <c r="AB39" s="7" t="s">
        <v>613</v>
      </c>
      <c r="AC39" s="369">
        <f>SUM('stette bhg'!F9)</f>
        <v>9.8240000000000691</v>
      </c>
      <c r="AD39" s="369">
        <f>SUM('stette bhg'!F10)</f>
        <v>27.689000000000078</v>
      </c>
      <c r="AE39" s="369"/>
    </row>
    <row r="40" spans="1:31" ht="12" customHeight="1" x14ac:dyDescent="0.3">
      <c r="A40" s="304"/>
      <c r="B40" s="344"/>
      <c r="C40" s="305"/>
      <c r="D40" s="305"/>
      <c r="E40" s="305"/>
      <c r="F40" s="305"/>
      <c r="G40" s="305"/>
      <c r="H40" s="257"/>
      <c r="I40" s="313"/>
      <c r="J40" s="313"/>
      <c r="K40" s="313"/>
      <c r="L40" s="258"/>
      <c r="M40" s="7"/>
      <c r="N40" s="309"/>
      <c r="O40" s="411" t="s">
        <v>96</v>
      </c>
      <c r="P40" s="411"/>
      <c r="Q40" s="310"/>
      <c r="R40" s="411" t="s">
        <v>191</v>
      </c>
      <c r="S40" s="411"/>
      <c r="T40" s="310"/>
      <c r="U40" s="411" t="s">
        <v>25</v>
      </c>
      <c r="V40" s="411"/>
      <c r="W40" s="310"/>
      <c r="X40" s="310"/>
      <c r="Y40" s="310"/>
      <c r="Z40" s="310"/>
      <c r="AA40" s="334"/>
      <c r="AB40" s="7" t="s">
        <v>614</v>
      </c>
      <c r="AC40" s="369">
        <f>SUM('Prestemarka bhg'!F9)</f>
        <v>-16</v>
      </c>
      <c r="AD40" s="369">
        <f>SUM('Prestemarka bhg'!F10)</f>
        <v>-11</v>
      </c>
      <c r="AE40" s="369"/>
    </row>
    <row r="41" spans="1:31" ht="12" customHeight="1" x14ac:dyDescent="0.3">
      <c r="A41" s="304"/>
      <c r="B41" s="305"/>
      <c r="C41" s="305"/>
      <c r="D41" s="305"/>
      <c r="E41" s="305"/>
      <c r="F41" s="305"/>
      <c r="G41" s="305"/>
      <c r="H41" s="257"/>
      <c r="I41" s="313"/>
      <c r="J41" s="313"/>
      <c r="K41" s="313"/>
      <c r="L41" s="258"/>
      <c r="M41" s="7"/>
      <c r="N41" s="309"/>
      <c r="O41" s="411" t="s">
        <v>11</v>
      </c>
      <c r="P41" s="411"/>
      <c r="Q41" s="310"/>
      <c r="R41" s="427" t="s">
        <v>18</v>
      </c>
      <c r="S41" s="427"/>
      <c r="T41" s="310"/>
      <c r="U41" s="411" t="s">
        <v>20</v>
      </c>
      <c r="V41" s="411"/>
      <c r="W41" s="310"/>
      <c r="X41" s="310"/>
      <c r="Y41" s="310"/>
      <c r="Z41" s="310"/>
      <c r="AA41" s="334"/>
      <c r="AB41" s="7" t="s">
        <v>615</v>
      </c>
      <c r="AC41" s="369">
        <f>SUM(felles_barnehage!F9)</f>
        <v>-650.64400000000023</v>
      </c>
      <c r="AD41" s="369">
        <f>SUM(felles_barnehage!F10)</f>
        <v>-372.8100000000004</v>
      </c>
      <c r="AE41" s="369"/>
    </row>
    <row r="42" spans="1:31" ht="12" customHeight="1" x14ac:dyDescent="0.3">
      <c r="A42" s="304"/>
      <c r="B42" s="305"/>
      <c r="C42" s="305"/>
      <c r="D42" s="305"/>
      <c r="E42" s="305"/>
      <c r="F42" s="305"/>
      <c r="G42" s="305"/>
      <c r="H42" s="257"/>
      <c r="I42" s="313"/>
      <c r="J42" s="313"/>
      <c r="K42" s="313"/>
      <c r="L42" s="258"/>
      <c r="M42" s="7"/>
      <c r="N42" s="309"/>
      <c r="O42" s="411" t="s">
        <v>213</v>
      </c>
      <c r="P42" s="411"/>
      <c r="Q42" s="310"/>
      <c r="R42" s="310"/>
      <c r="S42" s="310"/>
      <c r="T42" s="310"/>
      <c r="U42" s="411" t="s">
        <v>21</v>
      </c>
      <c r="V42" s="411"/>
      <c r="W42" s="310"/>
      <c r="X42" s="310"/>
      <c r="Y42" s="310"/>
      <c r="Z42" s="310"/>
      <c r="AA42" s="334"/>
      <c r="AB42" s="7" t="s">
        <v>22</v>
      </c>
      <c r="AC42" s="369">
        <f>SUM(kultur!F9)</f>
        <v>0</v>
      </c>
      <c r="AD42" s="369">
        <f>SUM(kultur!F10)</f>
        <v>22</v>
      </c>
      <c r="AE42" s="369"/>
    </row>
    <row r="43" spans="1:31" ht="12" customHeight="1" x14ac:dyDescent="0.3">
      <c r="A43" s="304"/>
      <c r="B43" s="305"/>
      <c r="C43" s="305"/>
      <c r="D43" s="305"/>
      <c r="E43" s="305"/>
      <c r="F43" s="305"/>
      <c r="G43" s="305"/>
      <c r="H43" s="257"/>
      <c r="I43" s="313"/>
      <c r="J43" s="313"/>
      <c r="K43" s="313"/>
      <c r="L43" s="258"/>
      <c r="M43" s="7"/>
      <c r="N43" s="309"/>
      <c r="O43" s="310"/>
      <c r="P43" s="310"/>
      <c r="Q43" s="310"/>
      <c r="R43" s="262"/>
      <c r="S43" s="262"/>
      <c r="T43" s="310"/>
      <c r="U43" s="411" t="s">
        <v>502</v>
      </c>
      <c r="V43" s="411"/>
      <c r="W43" s="262"/>
      <c r="X43" s="262"/>
      <c r="Y43" s="262"/>
      <c r="Z43" s="262"/>
      <c r="AA43" s="263"/>
      <c r="AB43" s="7" t="s">
        <v>616</v>
      </c>
      <c r="AC43" s="369">
        <f>SUM(FUE!F9)</f>
        <v>84.437000000000012</v>
      </c>
      <c r="AD43" s="369">
        <f>SUM(FUE!F10)</f>
        <v>6.4189999999999827</v>
      </c>
      <c r="AE43" s="369"/>
    </row>
    <row r="44" spans="1:31" ht="12" customHeight="1" x14ac:dyDescent="0.3">
      <c r="A44" s="177"/>
      <c r="B44" s="178"/>
      <c r="C44" s="178"/>
      <c r="D44" s="178"/>
      <c r="E44" s="179"/>
      <c r="F44" s="305"/>
      <c r="G44" s="305"/>
      <c r="H44" s="257"/>
      <c r="I44" s="313"/>
      <c r="J44" s="313"/>
      <c r="K44" s="313"/>
      <c r="L44" s="258"/>
      <c r="M44" s="7"/>
      <c r="N44" s="177"/>
      <c r="O44" s="178"/>
      <c r="P44" s="178"/>
      <c r="Q44" s="178"/>
      <c r="R44" s="178"/>
      <c r="S44" s="179"/>
      <c r="T44" s="310"/>
      <c r="U44" s="310"/>
      <c r="V44" s="310"/>
      <c r="W44" s="262"/>
      <c r="X44" s="262"/>
      <c r="Y44" s="262"/>
      <c r="Z44" s="262"/>
      <c r="AA44" s="263"/>
      <c r="AB44" s="7" t="s">
        <v>617</v>
      </c>
      <c r="AC44" s="369">
        <f>SUM(KMTD!F9)</f>
        <v>318.31400000000008</v>
      </c>
      <c r="AD44" s="369">
        <f>SUM(KMTD!F10)</f>
        <v>339.99499999999989</v>
      </c>
      <c r="AE44" s="369"/>
    </row>
    <row r="45" spans="1:31" ht="12" customHeight="1" x14ac:dyDescent="0.3">
      <c r="A45" s="180"/>
      <c r="B45" s="181" t="s">
        <v>574</v>
      </c>
      <c r="C45" s="182"/>
      <c r="D45" s="182"/>
      <c r="E45" s="183"/>
      <c r="F45" s="305"/>
      <c r="G45" s="305"/>
      <c r="H45" s="257"/>
      <c r="I45" s="313"/>
      <c r="J45" s="313"/>
      <c r="K45" s="313"/>
      <c r="L45" s="258"/>
      <c r="M45" s="7"/>
      <c r="N45" s="180"/>
      <c r="O45" s="181" t="s">
        <v>575</v>
      </c>
      <c r="P45" s="182"/>
      <c r="Q45" s="182"/>
      <c r="R45" s="182"/>
      <c r="S45" s="183"/>
      <c r="T45" s="310"/>
      <c r="U45" s="262"/>
      <c r="V45" s="262"/>
      <c r="W45" s="262"/>
      <c r="X45" s="262"/>
      <c r="Y45" s="262"/>
      <c r="Z45" s="262"/>
      <c r="AA45" s="263"/>
      <c r="AB45" s="7" t="s">
        <v>618</v>
      </c>
      <c r="AC45" s="369">
        <f>SUM(SOMS!F9)</f>
        <v>1760.1620000000003</v>
      </c>
      <c r="AD45" s="369">
        <f>SUM(SOMS!F10)</f>
        <v>1918.2629999999999</v>
      </c>
      <c r="AE45" s="369"/>
    </row>
    <row r="46" spans="1:31" ht="12" customHeight="1" x14ac:dyDescent="0.3">
      <c r="A46" s="180"/>
      <c r="B46" s="182" t="s">
        <v>698</v>
      </c>
      <c r="C46" s="182"/>
      <c r="D46" s="182"/>
      <c r="E46" s="183"/>
      <c r="F46" s="305"/>
      <c r="G46" s="305"/>
      <c r="H46" s="257"/>
      <c r="I46" s="313"/>
      <c r="J46" s="313"/>
      <c r="K46" s="313"/>
      <c r="L46" s="258"/>
      <c r="M46" s="7"/>
      <c r="N46" s="180"/>
      <c r="O46" s="182"/>
      <c r="P46" s="182"/>
      <c r="Q46" s="182"/>
      <c r="R46" s="182"/>
      <c r="S46" s="183"/>
      <c r="T46" s="310"/>
      <c r="U46" s="262"/>
      <c r="V46" s="262"/>
      <c r="W46" s="262"/>
      <c r="X46" s="262"/>
      <c r="Y46" s="262"/>
      <c r="Z46" s="262"/>
      <c r="AA46" s="263"/>
      <c r="AB46" s="7" t="s">
        <v>619</v>
      </c>
      <c r="AC46" s="369">
        <f>SUM(HBO!F9)</f>
        <v>-362.95300000000043</v>
      </c>
      <c r="AD46" s="369">
        <f>SUM(HBO!F10)</f>
        <v>-682.59699999999975</v>
      </c>
      <c r="AE46" s="369"/>
    </row>
    <row r="47" spans="1:31" ht="12" customHeight="1" x14ac:dyDescent="0.3">
      <c r="A47" s="180"/>
      <c r="B47" s="182"/>
      <c r="C47" s="182"/>
      <c r="D47" s="182"/>
      <c r="E47" s="183"/>
      <c r="F47" s="305"/>
      <c r="G47" s="305"/>
      <c r="H47" s="257"/>
      <c r="I47" s="313"/>
      <c r="J47" s="313"/>
      <c r="K47" s="313"/>
      <c r="L47" s="258"/>
      <c r="M47" s="7"/>
      <c r="N47" s="180"/>
      <c r="O47" s="182" t="s">
        <v>705</v>
      </c>
      <c r="P47" s="182"/>
      <c r="Q47" s="182"/>
      <c r="R47" s="182"/>
      <c r="S47" s="183"/>
      <c r="T47" s="310"/>
      <c r="U47" s="262"/>
      <c r="V47" s="262"/>
      <c r="W47" s="262"/>
      <c r="X47" s="262"/>
      <c r="Y47" s="262"/>
      <c r="Z47" s="262"/>
      <c r="AA47" s="263"/>
      <c r="AB47" s="7" t="s">
        <v>620</v>
      </c>
      <c r="AC47" s="369">
        <f>SUM(SAMHREF!F9)</f>
        <v>0.13999999999998636</v>
      </c>
      <c r="AD47" s="369">
        <f>SUM(SAMHREF!F10)</f>
        <v>0.37199999999995725</v>
      </c>
      <c r="AE47" s="369"/>
    </row>
    <row r="48" spans="1:31" ht="12" customHeight="1" x14ac:dyDescent="0.3">
      <c r="A48" s="180"/>
      <c r="B48" s="182"/>
      <c r="C48" s="182"/>
      <c r="D48" s="182"/>
      <c r="E48" s="183"/>
      <c r="F48" s="305"/>
      <c r="G48" s="305"/>
      <c r="H48" s="257"/>
      <c r="I48" s="313"/>
      <c r="J48" s="313"/>
      <c r="K48" s="313"/>
      <c r="L48" s="258"/>
      <c r="M48" s="7"/>
      <c r="N48" s="180"/>
      <c r="O48" s="182" t="s">
        <v>697</v>
      </c>
      <c r="P48" s="182"/>
      <c r="Q48" s="182"/>
      <c r="R48" s="182"/>
      <c r="S48" s="183"/>
      <c r="T48" s="310"/>
      <c r="U48" s="262"/>
      <c r="V48" s="262"/>
      <c r="W48" s="262"/>
      <c r="X48" s="262"/>
      <c r="Y48" s="262"/>
      <c r="Z48" s="262"/>
      <c r="AA48" s="263"/>
      <c r="AB48" s="7" t="s">
        <v>621</v>
      </c>
      <c r="AC48" s="369">
        <f>SUM('PM DT'!F9)</f>
        <v>-61.342999999999847</v>
      </c>
      <c r="AD48" s="369">
        <f>SUM('PM DT'!F10)</f>
        <v>-53.021000000000186</v>
      </c>
      <c r="AE48" s="369"/>
    </row>
    <row r="49" spans="1:31" ht="12" customHeight="1" x14ac:dyDescent="0.3">
      <c r="A49" s="180"/>
      <c r="B49" s="182" t="s">
        <v>701</v>
      </c>
      <c r="C49" s="182"/>
      <c r="D49" s="182"/>
      <c r="E49" s="183"/>
      <c r="F49" s="305"/>
      <c r="G49" s="305"/>
      <c r="H49" s="257"/>
      <c r="I49" s="313"/>
      <c r="J49" s="313"/>
      <c r="K49" s="313"/>
      <c r="L49" s="258"/>
      <c r="M49" s="7"/>
      <c r="N49" s="180"/>
      <c r="O49" s="182" t="s">
        <v>655</v>
      </c>
      <c r="P49" s="182"/>
      <c r="Q49" s="182"/>
      <c r="R49" s="182"/>
      <c r="S49" s="183"/>
      <c r="T49" s="310"/>
      <c r="U49" s="262"/>
      <c r="V49" s="262"/>
      <c r="W49" s="262"/>
      <c r="X49" s="262"/>
      <c r="Y49" s="262"/>
      <c r="Z49" s="262"/>
      <c r="AA49" s="263"/>
      <c r="AB49" s="7" t="s">
        <v>622</v>
      </c>
      <c r="AC49" s="369">
        <f>SUM('PM BU'!F9)</f>
        <v>152.77299999999923</v>
      </c>
      <c r="AD49" s="369">
        <f>SUM('PM BU'!F10)</f>
        <v>197.35399999999936</v>
      </c>
      <c r="AE49" s="369"/>
    </row>
    <row r="50" spans="1:31" ht="12" customHeight="1" x14ac:dyDescent="0.35">
      <c r="A50" s="180"/>
      <c r="B50" s="182"/>
      <c r="C50" s="182"/>
      <c r="D50" s="182"/>
      <c r="E50" s="183"/>
      <c r="F50" s="305"/>
      <c r="G50" s="305"/>
      <c r="H50" s="257"/>
      <c r="I50" s="313"/>
      <c r="J50" s="313"/>
      <c r="K50" s="313"/>
      <c r="L50" s="258"/>
      <c r="M50" s="7"/>
      <c r="N50" s="180"/>
      <c r="O50" s="428" t="s">
        <v>656</v>
      </c>
      <c r="P50" s="428"/>
      <c r="Q50" s="182"/>
      <c r="R50" s="182"/>
      <c r="S50" s="183"/>
      <c r="T50" s="310"/>
      <c r="U50" s="262"/>
      <c r="V50" s="262"/>
      <c r="W50" s="262"/>
      <c r="X50" s="262"/>
      <c r="Y50" s="262"/>
      <c r="Z50" s="262"/>
      <c r="AA50" s="263"/>
      <c r="AB50" s="7" t="s">
        <v>623</v>
      </c>
      <c r="AC50" s="369">
        <f>SUM(helsesent!F9)</f>
        <v>0</v>
      </c>
      <c r="AD50" s="369">
        <f>SUM(helsesent!F10)</f>
        <v>0</v>
      </c>
      <c r="AE50" s="369"/>
    </row>
    <row r="51" spans="1:31" ht="12" customHeight="1" x14ac:dyDescent="0.3">
      <c r="A51" s="180"/>
      <c r="B51" s="182"/>
      <c r="C51" s="182"/>
      <c r="D51" s="182"/>
      <c r="E51" s="183"/>
      <c r="F51" s="305"/>
      <c r="G51" s="305"/>
      <c r="H51" s="257"/>
      <c r="I51" s="313"/>
      <c r="J51" s="313"/>
      <c r="K51" s="313"/>
      <c r="L51" s="258"/>
      <c r="M51" s="7"/>
      <c r="N51" s="180"/>
      <c r="O51" s="182"/>
      <c r="P51" s="182"/>
      <c r="Q51" s="182"/>
      <c r="R51" s="182"/>
      <c r="S51" s="183"/>
      <c r="T51" s="310"/>
      <c r="U51" s="262"/>
      <c r="V51" s="262"/>
      <c r="W51" s="262"/>
      <c r="X51" s="262"/>
      <c r="Y51" s="262"/>
      <c r="Z51" s="262"/>
      <c r="AA51" s="263"/>
      <c r="AB51" s="7" t="s">
        <v>624</v>
      </c>
      <c r="AC51" s="369">
        <f>SUM(koord_eining!F9)</f>
        <v>490</v>
      </c>
      <c r="AD51" s="369">
        <f>SUM(koord_eining!F10)</f>
        <v>680</v>
      </c>
      <c r="AE51" s="369"/>
    </row>
    <row r="52" spans="1:31" ht="12" customHeight="1" x14ac:dyDescent="0.3">
      <c r="A52" s="180"/>
      <c r="B52" s="182"/>
      <c r="C52" s="182"/>
      <c r="D52" s="182"/>
      <c r="E52" s="183"/>
      <c r="F52" s="305"/>
      <c r="G52" s="305"/>
      <c r="H52" s="257"/>
      <c r="I52" s="313"/>
      <c r="J52" s="313"/>
      <c r="K52" s="313"/>
      <c r="L52" s="258"/>
      <c r="M52" s="7"/>
      <c r="N52" s="180"/>
      <c r="O52" s="182"/>
      <c r="P52" s="182"/>
      <c r="Q52" s="182"/>
      <c r="R52" s="182"/>
      <c r="S52" s="183"/>
      <c r="T52" s="310"/>
      <c r="U52" s="262"/>
      <c r="V52" s="262"/>
      <c r="W52" s="262"/>
      <c r="X52" s="262"/>
      <c r="Y52" s="262"/>
      <c r="Z52" s="262"/>
      <c r="AA52" s="263"/>
      <c r="AB52" s="7" t="s">
        <v>23</v>
      </c>
      <c r="AC52" s="369">
        <v>0</v>
      </c>
      <c r="AD52" s="369">
        <v>0</v>
      </c>
      <c r="AE52" s="369"/>
    </row>
    <row r="53" spans="1:31" ht="12" customHeight="1" x14ac:dyDescent="0.3">
      <c r="A53" s="180"/>
      <c r="B53" s="182"/>
      <c r="C53" s="182"/>
      <c r="D53" s="182"/>
      <c r="E53" s="183"/>
      <c r="F53" s="305"/>
      <c r="G53" s="305"/>
      <c r="H53" s="257"/>
      <c r="I53" s="313"/>
      <c r="J53" s="313"/>
      <c r="K53" s="313"/>
      <c r="L53" s="258"/>
      <c r="M53" s="7"/>
      <c r="N53" s="180"/>
      <c r="O53" s="182"/>
      <c r="P53" s="182"/>
      <c r="Q53" s="182"/>
      <c r="R53" s="182"/>
      <c r="S53" s="183"/>
      <c r="T53" s="310"/>
      <c r="U53" s="262"/>
      <c r="V53" s="262"/>
      <c r="W53" s="262"/>
      <c r="X53" s="262"/>
      <c r="Y53" s="262"/>
      <c r="Z53" s="262"/>
      <c r="AA53" s="263"/>
      <c r="AB53" s="7" t="s">
        <v>625</v>
      </c>
      <c r="AC53" s="369">
        <v>0</v>
      </c>
      <c r="AD53" s="369">
        <v>0</v>
      </c>
      <c r="AE53" s="369"/>
    </row>
    <row r="54" spans="1:31" ht="12" customHeight="1" x14ac:dyDescent="0.3">
      <c r="A54" s="180"/>
      <c r="B54" s="182"/>
      <c r="C54" s="182"/>
      <c r="D54" s="182"/>
      <c r="E54" s="183"/>
      <c r="F54" s="305"/>
      <c r="G54" s="305"/>
      <c r="H54" s="257"/>
      <c r="I54" s="313"/>
      <c r="J54" s="313"/>
      <c r="K54" s="313"/>
      <c r="L54" s="258"/>
      <c r="M54" s="7"/>
      <c r="N54" s="180"/>
      <c r="O54" s="182"/>
      <c r="P54" s="182"/>
      <c r="Q54" s="182"/>
      <c r="R54" s="182"/>
      <c r="S54" s="183"/>
      <c r="T54" s="310"/>
      <c r="U54" s="262"/>
      <c r="V54" s="262"/>
      <c r="W54" s="262"/>
      <c r="X54" s="262"/>
      <c r="Y54" s="262"/>
      <c r="Z54" s="262"/>
      <c r="AA54" s="263"/>
      <c r="AB54" s="7" t="s">
        <v>626</v>
      </c>
      <c r="AC54" s="369">
        <v>0</v>
      </c>
      <c r="AD54" s="369">
        <v>0</v>
      </c>
      <c r="AE54" s="369"/>
    </row>
    <row r="55" spans="1:31" ht="12" customHeight="1" x14ac:dyDescent="0.3">
      <c r="A55" s="180"/>
      <c r="B55" s="182"/>
      <c r="C55" s="182"/>
      <c r="D55" s="182"/>
      <c r="E55" s="183"/>
      <c r="F55" s="305"/>
      <c r="G55" s="305"/>
      <c r="H55" s="257"/>
      <c r="I55" s="313"/>
      <c r="J55" s="313"/>
      <c r="K55" s="313"/>
      <c r="L55" s="258"/>
      <c r="M55" s="7"/>
      <c r="N55" s="180"/>
      <c r="O55" s="182"/>
      <c r="P55" s="182"/>
      <c r="Q55" s="182"/>
      <c r="R55" s="182"/>
      <c r="S55" s="183"/>
      <c r="T55" s="310"/>
      <c r="U55" s="262"/>
      <c r="V55" s="262"/>
      <c r="W55" s="262"/>
      <c r="X55" s="262"/>
      <c r="Y55" s="262"/>
      <c r="Z55" s="262"/>
      <c r="AA55" s="263"/>
      <c r="AB55" s="7" t="s">
        <v>627</v>
      </c>
      <c r="AC55" s="369">
        <f>SUM(bvern!F9)</f>
        <v>-153.97299999999996</v>
      </c>
      <c r="AD55" s="369">
        <f>SUM(bvern!F10)</f>
        <v>989.57600000000002</v>
      </c>
      <c r="AE55" s="369"/>
    </row>
    <row r="56" spans="1:31" ht="12" customHeight="1" x14ac:dyDescent="0.3">
      <c r="A56" s="180"/>
      <c r="B56" s="182"/>
      <c r="C56" s="182"/>
      <c r="D56" s="182"/>
      <c r="E56" s="183"/>
      <c r="F56" s="305"/>
      <c r="G56" s="305"/>
      <c r="H56" s="257"/>
      <c r="I56" s="313"/>
      <c r="J56" s="313"/>
      <c r="K56" s="313"/>
      <c r="L56" s="258"/>
      <c r="M56" s="7"/>
      <c r="N56" s="180"/>
      <c r="O56" s="182"/>
      <c r="P56" s="182"/>
      <c r="Q56" s="182"/>
      <c r="R56" s="182"/>
      <c r="S56" s="183"/>
      <c r="T56" s="262"/>
      <c r="U56" s="262"/>
      <c r="V56" s="262"/>
      <c r="W56" s="262"/>
      <c r="X56" s="262"/>
      <c r="Y56" s="262"/>
      <c r="Z56" s="262"/>
      <c r="AA56" s="263"/>
      <c r="AB56" s="7" t="s">
        <v>628</v>
      </c>
      <c r="AC56" s="369">
        <f>SUM(NAV!F9)</f>
        <v>366.23</v>
      </c>
      <c r="AD56" s="369">
        <f>SUM(NAV!F10)</f>
        <v>420.50800000000004</v>
      </c>
      <c r="AE56" s="369"/>
    </row>
    <row r="57" spans="1:31" ht="12" customHeight="1" x14ac:dyDescent="0.3">
      <c r="A57" s="180"/>
      <c r="B57" s="182"/>
      <c r="C57" s="182"/>
      <c r="D57" s="182"/>
      <c r="E57" s="183"/>
      <c r="F57" s="305"/>
      <c r="G57" s="305"/>
      <c r="H57" s="257"/>
      <c r="I57" s="313"/>
      <c r="J57" s="313"/>
      <c r="K57" s="313"/>
      <c r="L57" s="258"/>
      <c r="M57" s="7"/>
      <c r="N57" s="180"/>
      <c r="O57" s="182"/>
      <c r="P57" s="182"/>
      <c r="Q57" s="182"/>
      <c r="R57" s="182"/>
      <c r="S57" s="183"/>
      <c r="T57" s="262"/>
      <c r="U57" s="262"/>
      <c r="V57" s="262"/>
      <c r="W57" s="262"/>
      <c r="X57" s="262"/>
      <c r="Y57" s="262"/>
      <c r="Z57" s="262"/>
      <c r="AA57" s="263"/>
      <c r="AB57" s="7" t="s">
        <v>629</v>
      </c>
      <c r="AC57" s="369">
        <f>SUM(flykningar!F9)</f>
        <v>636</v>
      </c>
      <c r="AD57" s="369">
        <f>SUM(flykningar!F10)</f>
        <v>1122</v>
      </c>
      <c r="AE57" s="369"/>
    </row>
    <row r="58" spans="1:31" ht="12" customHeight="1" x14ac:dyDescent="0.3">
      <c r="A58" s="180"/>
      <c r="B58" s="182"/>
      <c r="C58" s="182"/>
      <c r="D58" s="182"/>
      <c r="E58" s="183"/>
      <c r="F58" s="305"/>
      <c r="G58" s="305"/>
      <c r="H58" s="257"/>
      <c r="I58" s="313"/>
      <c r="J58" s="313"/>
      <c r="K58" s="313"/>
      <c r="L58" s="258"/>
      <c r="M58" s="7"/>
      <c r="N58" s="180"/>
      <c r="O58" s="182"/>
      <c r="P58" s="182"/>
      <c r="Q58" s="182"/>
      <c r="R58" s="182"/>
      <c r="S58" s="183"/>
      <c r="T58" s="262"/>
      <c r="U58" s="262"/>
      <c r="V58" s="262"/>
      <c r="W58" s="262"/>
      <c r="X58" s="262"/>
      <c r="Y58" s="262"/>
      <c r="Z58" s="262"/>
      <c r="AA58" s="263"/>
      <c r="AB58" s="9" t="s">
        <v>644</v>
      </c>
      <c r="AC58" s="370">
        <f>SUM(AC28:AC57)+158</f>
        <v>1857.771999999999</v>
      </c>
      <c r="AD58" s="370">
        <f>SUM(AD28:AD57)+13</f>
        <v>4878.9049999999979</v>
      </c>
    </row>
    <row r="59" spans="1:31" ht="12" customHeight="1" x14ac:dyDescent="0.3">
      <c r="A59" s="184"/>
      <c r="B59" s="185"/>
      <c r="C59" s="185"/>
      <c r="D59" s="185"/>
      <c r="E59" s="186"/>
      <c r="F59" s="305"/>
      <c r="G59" s="305"/>
      <c r="H59" s="257"/>
      <c r="I59" s="313"/>
      <c r="J59" s="313"/>
      <c r="K59" s="313"/>
      <c r="L59" s="258"/>
      <c r="M59" s="7"/>
      <c r="N59" s="184"/>
      <c r="O59" s="185"/>
      <c r="P59" s="185"/>
      <c r="Q59" s="185"/>
      <c r="R59" s="185"/>
      <c r="S59" s="186"/>
      <c r="T59" s="262"/>
      <c r="U59" s="262"/>
      <c r="V59" s="262"/>
      <c r="W59" s="262"/>
      <c r="X59" s="262"/>
      <c r="Y59" s="262"/>
      <c r="Z59" s="262"/>
      <c r="AA59" s="263"/>
      <c r="AB59" s="7"/>
      <c r="AC59" s="7"/>
      <c r="AD59" s="7"/>
    </row>
    <row r="60" spans="1:31" ht="12" customHeight="1" x14ac:dyDescent="0.3">
      <c r="A60" s="307"/>
      <c r="B60" s="308"/>
      <c r="C60" s="308"/>
      <c r="D60" s="308"/>
      <c r="E60" s="308"/>
      <c r="F60" s="308"/>
      <c r="G60" s="308"/>
      <c r="H60" s="261"/>
      <c r="I60" s="314"/>
      <c r="J60" s="314"/>
      <c r="K60" s="314"/>
      <c r="L60" s="260"/>
      <c r="M60" s="7"/>
      <c r="N60" s="264"/>
      <c r="O60" s="265"/>
      <c r="P60" s="265"/>
      <c r="Q60" s="265"/>
      <c r="R60" s="265"/>
      <c r="S60" s="265"/>
      <c r="T60" s="265"/>
      <c r="U60" s="265"/>
      <c r="V60" s="265"/>
      <c r="W60" s="265"/>
      <c r="X60" s="265"/>
      <c r="Y60" s="265"/>
      <c r="Z60" s="265"/>
      <c r="AA60" s="266"/>
      <c r="AB60" s="7"/>
      <c r="AC60" s="7"/>
      <c r="AD60" s="371"/>
    </row>
    <row r="61" spans="1:31" ht="12"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1:31" ht="12"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row>
    <row r="63" spans="1:31" ht="12"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row>
    <row r="64" spans="1:31" ht="12"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row>
    <row r="65" spans="1:30" ht="12"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row>
    <row r="66" spans="1:30" ht="12"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row>
    <row r="67" spans="1:30" ht="12"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row>
    <row r="68" spans="1:30" ht="12"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row>
    <row r="69" spans="1:30" ht="12"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row>
    <row r="70" spans="1:30" ht="12"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row>
    <row r="71" spans="1:30" ht="12"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row>
    <row r="72" spans="1:30" ht="12"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row>
    <row r="73" spans="1:30" ht="12"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row>
    <row r="74" spans="1:30" ht="12"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row>
    <row r="75" spans="1:30" ht="12"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row>
    <row r="76" spans="1:30" ht="12"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row>
    <row r="77" spans="1:30" ht="12"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row>
    <row r="78" spans="1:30" ht="12"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row>
    <row r="79" spans="1:30" ht="12"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row>
    <row r="80" spans="1:30" ht="12"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row>
    <row r="81" spans="1:30" ht="12"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row>
    <row r="82" spans="1:30" ht="12"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row>
    <row r="83" spans="1:30" ht="12"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row>
    <row r="84" spans="1:30" ht="12"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row>
    <row r="85" spans="1:30" ht="12" customHeight="1" x14ac:dyDescent="0.25">
      <c r="A85" s="7"/>
      <c r="B85" s="7"/>
      <c r="C85" s="7"/>
      <c r="D85" s="7"/>
      <c r="E85" s="7"/>
      <c r="F85" s="7"/>
      <c r="G85" s="7"/>
      <c r="H85" s="7"/>
      <c r="I85" s="7"/>
      <c r="J85" s="7"/>
      <c r="K85" s="7"/>
      <c r="L85" s="7"/>
      <c r="M85" s="7"/>
      <c r="N85" s="7"/>
      <c r="O85" s="7"/>
      <c r="P85" s="7"/>
      <c r="Q85" s="7"/>
      <c r="R85" s="315"/>
      <c r="S85" s="315"/>
      <c r="T85" s="7"/>
      <c r="U85" s="7"/>
      <c r="V85" s="7"/>
      <c r="W85" s="7"/>
      <c r="X85" s="7"/>
      <c r="Y85" s="7"/>
      <c r="Z85" s="7"/>
      <c r="AA85" s="7"/>
      <c r="AB85" s="7"/>
      <c r="AC85" s="7"/>
      <c r="AD85" s="7"/>
    </row>
    <row r="86" spans="1:30" ht="12" customHeight="1" x14ac:dyDescent="0.25">
      <c r="A86" s="7"/>
      <c r="B86" s="7"/>
      <c r="C86" s="7"/>
      <c r="D86" s="7"/>
      <c r="E86" s="7"/>
      <c r="F86" s="7"/>
      <c r="G86" s="7"/>
      <c r="H86" s="7"/>
      <c r="I86" s="7"/>
      <c r="J86" s="7"/>
      <c r="K86" s="7"/>
      <c r="L86" s="7"/>
      <c r="M86" s="7"/>
      <c r="N86" s="7"/>
      <c r="O86" s="315"/>
      <c r="P86" s="315"/>
      <c r="Q86" s="7"/>
      <c r="R86" s="7"/>
      <c r="S86" s="7"/>
      <c r="T86" s="7"/>
      <c r="U86" s="7"/>
      <c r="V86" s="7"/>
      <c r="W86" s="7"/>
      <c r="X86" s="7"/>
      <c r="Y86" s="7"/>
      <c r="Z86" s="7"/>
      <c r="AA86" s="7"/>
      <c r="AB86" s="7"/>
      <c r="AC86" s="7"/>
      <c r="AD86" s="7"/>
    </row>
    <row r="87" spans="1:30" ht="12" customHeight="1" x14ac:dyDescent="0.25">
      <c r="A87" s="7"/>
      <c r="B87" s="7"/>
      <c r="C87" s="7"/>
      <c r="D87" s="7"/>
      <c r="E87" s="7"/>
      <c r="F87" s="7"/>
      <c r="G87" s="7"/>
      <c r="H87" s="7"/>
      <c r="I87" s="7"/>
      <c r="J87" s="247"/>
      <c r="K87" s="7"/>
      <c r="L87" s="7"/>
      <c r="M87" s="7"/>
      <c r="N87" s="7"/>
      <c r="O87" s="7"/>
      <c r="P87" s="7"/>
      <c r="Q87" s="7"/>
      <c r="R87" s="7"/>
      <c r="S87" s="7"/>
      <c r="T87" s="7"/>
      <c r="U87" s="315"/>
      <c r="V87" s="315"/>
      <c r="W87" s="7"/>
      <c r="X87" s="7"/>
      <c r="Y87" s="7"/>
      <c r="Z87" s="7"/>
      <c r="AA87" s="7"/>
      <c r="AB87" s="7"/>
      <c r="AC87" s="7"/>
      <c r="AD87" s="7"/>
    </row>
    <row r="88" spans="1:30" s="312" customFormat="1" ht="12" customHeight="1" x14ac:dyDescent="0.25">
      <c r="A88" s="315"/>
      <c r="B88" s="315"/>
      <c r="C88" s="315"/>
      <c r="D88" s="315"/>
      <c r="E88" s="315"/>
      <c r="F88" s="315"/>
      <c r="G88" s="315"/>
      <c r="H88" s="315"/>
      <c r="I88" s="315"/>
      <c r="J88" s="315"/>
      <c r="K88" s="315"/>
      <c r="L88" s="315"/>
      <c r="M88" s="315"/>
      <c r="N88" s="315"/>
      <c r="O88" s="7"/>
      <c r="P88" s="7"/>
      <c r="Q88" s="315"/>
      <c r="R88" s="7"/>
      <c r="S88" s="7"/>
      <c r="T88" s="315"/>
      <c r="U88" s="7"/>
      <c r="V88" s="7"/>
      <c r="W88" s="315"/>
      <c r="X88" s="315"/>
      <c r="Y88" s="315"/>
      <c r="Z88" s="315"/>
      <c r="AA88" s="315"/>
      <c r="AB88" s="315"/>
      <c r="AC88" s="315"/>
      <c r="AD88" s="315"/>
    </row>
    <row r="89" spans="1:30" ht="12"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row>
    <row r="90" spans="1:30" ht="12"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row>
    <row r="91" spans="1:30" ht="12"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row>
    <row r="92" spans="1:30" ht="12"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row>
    <row r="93" spans="1:30" ht="12"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row>
    <row r="94" spans="1:30" ht="12"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row>
    <row r="95" spans="1:30" ht="12"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row>
    <row r="96" spans="1:30" ht="12"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row>
    <row r="97" spans="1:30" ht="12"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row>
    <row r="98" spans="1:30" ht="12"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row>
    <row r="99" spans="1:30" ht="12"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row>
    <row r="100" spans="1:30" ht="12"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row>
    <row r="101" spans="1:30" ht="12"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row>
    <row r="102" spans="1:30" ht="12"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row>
    <row r="103" spans="1:30" ht="12"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row>
    <row r="104" spans="1:30" ht="12"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row>
    <row r="105" spans="1:30" ht="12"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row>
    <row r="106" spans="1:30" ht="12"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row>
    <row r="107" spans="1:30" ht="12"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row>
    <row r="108" spans="1:30"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row>
    <row r="109" spans="1:30" x14ac:dyDescent="0.25">
      <c r="N109" s="7"/>
      <c r="O109" s="7"/>
      <c r="P109" s="7"/>
      <c r="Q109" s="7"/>
      <c r="R109" s="7"/>
      <c r="S109" s="7"/>
      <c r="AB109" s="7"/>
      <c r="AC109" s="7"/>
      <c r="AD109" s="7"/>
    </row>
    <row r="110" spans="1:30" x14ac:dyDescent="0.25">
      <c r="N110" s="7"/>
      <c r="O110" s="7"/>
      <c r="P110" s="7"/>
      <c r="Q110" s="7"/>
      <c r="R110" s="7"/>
      <c r="S110" s="7"/>
      <c r="AB110" s="7"/>
      <c r="AC110" s="7"/>
      <c r="AD110" s="7"/>
    </row>
    <row r="111" spans="1:30" x14ac:dyDescent="0.25">
      <c r="N111" s="7"/>
      <c r="O111" s="7"/>
      <c r="P111" s="7"/>
      <c r="Q111" s="7"/>
      <c r="AB111" s="7"/>
      <c r="AC111" s="7"/>
      <c r="AD111" s="7"/>
    </row>
    <row r="112" spans="1:30" x14ac:dyDescent="0.25">
      <c r="N112" s="7"/>
      <c r="Q112" s="7"/>
      <c r="AB112" s="7"/>
      <c r="AC112" s="7"/>
      <c r="AD112" s="7"/>
    </row>
    <row r="113" spans="14:30" x14ac:dyDescent="0.25">
      <c r="N113" s="7"/>
      <c r="Q113" s="7"/>
      <c r="AB113" s="7"/>
      <c r="AC113" s="7"/>
      <c r="AD113" s="7"/>
    </row>
    <row r="114" spans="14:30" x14ac:dyDescent="0.25">
      <c r="AB114" s="7"/>
      <c r="AC114" s="7"/>
      <c r="AD114" s="7"/>
    </row>
    <row r="115" spans="14:30" x14ac:dyDescent="0.25">
      <c r="AB115" s="7"/>
      <c r="AC115" s="7"/>
      <c r="AD115" s="7"/>
    </row>
    <row r="116" spans="14:30" x14ac:dyDescent="0.25">
      <c r="AB116" s="7"/>
      <c r="AC116" s="7"/>
      <c r="AD116" s="7"/>
    </row>
    <row r="117" spans="14:30" x14ac:dyDescent="0.25">
      <c r="AB117" s="7"/>
      <c r="AC117" s="7"/>
      <c r="AD117" s="7"/>
    </row>
    <row r="118" spans="14:30" x14ac:dyDescent="0.25">
      <c r="AB118" s="7"/>
      <c r="AC118" s="7"/>
      <c r="AD118" s="7"/>
    </row>
    <row r="119" spans="14:30" x14ac:dyDescent="0.25">
      <c r="AB119" s="7"/>
      <c r="AC119" s="7"/>
      <c r="AD119" s="7"/>
    </row>
    <row r="120" spans="14:30" x14ac:dyDescent="0.25">
      <c r="AB120" s="7"/>
      <c r="AC120" s="7"/>
      <c r="AD120" s="7"/>
    </row>
    <row r="121" spans="14:30" x14ac:dyDescent="0.25">
      <c r="AB121" s="7"/>
      <c r="AC121" s="7"/>
      <c r="AD121" s="7"/>
    </row>
    <row r="122" spans="14:30" x14ac:dyDescent="0.25">
      <c r="AB122" s="7"/>
      <c r="AC122" s="7"/>
      <c r="AD122" s="7"/>
    </row>
    <row r="123" spans="14:30" x14ac:dyDescent="0.25">
      <c r="AB123" s="7"/>
      <c r="AC123" s="7"/>
      <c r="AD123" s="7"/>
    </row>
    <row r="124" spans="14:30" x14ac:dyDescent="0.25">
      <c r="AB124" s="7"/>
      <c r="AC124" s="7"/>
      <c r="AD124" s="7"/>
    </row>
    <row r="125" spans="14:30" x14ac:dyDescent="0.25">
      <c r="AB125" s="7"/>
      <c r="AC125" s="7"/>
      <c r="AD125" s="7"/>
    </row>
    <row r="126" spans="14:30" x14ac:dyDescent="0.25">
      <c r="AB126" s="7"/>
      <c r="AC126" s="7"/>
      <c r="AD126" s="7"/>
    </row>
    <row r="127" spans="14:30" x14ac:dyDescent="0.25">
      <c r="AB127" s="7"/>
      <c r="AC127" s="7"/>
      <c r="AD127" s="7"/>
    </row>
    <row r="128" spans="14:30" x14ac:dyDescent="0.25">
      <c r="AB128" s="7"/>
      <c r="AC128" s="7"/>
      <c r="AD128" s="7"/>
    </row>
    <row r="129" spans="28:30" x14ac:dyDescent="0.25">
      <c r="AB129" s="7"/>
      <c r="AC129" s="7"/>
      <c r="AD129" s="7"/>
    </row>
    <row r="130" spans="28:30" x14ac:dyDescent="0.25">
      <c r="AB130" s="7"/>
      <c r="AC130" s="7"/>
      <c r="AD130" s="7"/>
    </row>
    <row r="131" spans="28:30" x14ac:dyDescent="0.25">
      <c r="AB131" s="7"/>
      <c r="AC131" s="7"/>
      <c r="AD131" s="7"/>
    </row>
  </sheetData>
  <mergeCells count="53">
    <mergeCell ref="O50:P50"/>
    <mergeCell ref="U41:V41"/>
    <mergeCell ref="U42:V42"/>
    <mergeCell ref="D28:F28"/>
    <mergeCell ref="D29:F29"/>
    <mergeCell ref="U37:V37"/>
    <mergeCell ref="U28:V28"/>
    <mergeCell ref="R28:S28"/>
    <mergeCell ref="R36:S36"/>
    <mergeCell ref="R35:S35"/>
    <mergeCell ref="U29:V29"/>
    <mergeCell ref="U30:V30"/>
    <mergeCell ref="R29:S29"/>
    <mergeCell ref="R30:S30"/>
    <mergeCell ref="R31:S31"/>
    <mergeCell ref="R32:S32"/>
    <mergeCell ref="O41:P41"/>
    <mergeCell ref="O42:P42"/>
    <mergeCell ref="R38:S38"/>
    <mergeCell ref="R39:S39"/>
    <mergeCell ref="R40:S40"/>
    <mergeCell ref="R41:S41"/>
    <mergeCell ref="U43:V43"/>
    <mergeCell ref="O28:P28"/>
    <mergeCell ref="O29:P29"/>
    <mergeCell ref="O30:P30"/>
    <mergeCell ref="O33:P33"/>
    <mergeCell ref="O34:P34"/>
    <mergeCell ref="O35:P35"/>
    <mergeCell ref="O32:P32"/>
    <mergeCell ref="O38:P38"/>
    <mergeCell ref="O39:P39"/>
    <mergeCell ref="O40:P40"/>
    <mergeCell ref="O37:P37"/>
    <mergeCell ref="U38:V38"/>
    <mergeCell ref="U39:V39"/>
    <mergeCell ref="U40:V40"/>
    <mergeCell ref="U31:V31"/>
    <mergeCell ref="U35:V35"/>
    <mergeCell ref="A26:L26"/>
    <mergeCell ref="N26:AA26"/>
    <mergeCell ref="B1:AA1"/>
    <mergeCell ref="A2:AA2"/>
    <mergeCell ref="D30:F30"/>
    <mergeCell ref="I5:K5"/>
    <mergeCell ref="U32:V32"/>
    <mergeCell ref="U33:V33"/>
    <mergeCell ref="U34:V34"/>
    <mergeCell ref="D31:F31"/>
    <mergeCell ref="D32:F32"/>
    <mergeCell ref="D33:F33"/>
    <mergeCell ref="D34:F34"/>
    <mergeCell ref="R33:S33"/>
  </mergeCells>
  <hyperlinks>
    <hyperlink ref="D32" location="'gev_tap fin instr'!A1" display="Gevinst/tap finansielle instrument"/>
    <hyperlink ref="D33" location="'langsiktig gj'!A1" display="Renteutgifter, provisjonar andre finansutgifter"/>
    <hyperlink ref="D34" location="'langsiktig gj'!A1" display="Avdrag på lån"/>
    <hyperlink ref="D29" location="'Renteinntekter kraftfond'!A1" display="Renteinntekter på kraftfond"/>
    <hyperlink ref="D31" location="'Utbytte ØE'!A1" display="Utbytte fra ØE"/>
    <hyperlink ref="O29" location="sentradm!A1" display="Sentraladminstrasjonen"/>
    <hyperlink ref="O34" location="reinhald!A1" display="Reinhald"/>
    <hyperlink ref="O35" location="'it-dr'!A1" display="it-drift"/>
    <hyperlink ref="O30" location="'pol st'!A1" display="Politisk styring"/>
    <hyperlink ref="O38" location="'Skodje b skule'!A1" display="Skodje barneskule og SFO"/>
    <hyperlink ref="U41" location="bvern!A1" display="Storfjorden barnevern"/>
    <hyperlink ref="U42" location="NAV!A1" display="NAV Skodje"/>
    <hyperlink ref="U38" location="ppt!A1" display="PPT"/>
    <hyperlink ref="U39" location="'rel form'!A1" display="Religiøse formål"/>
    <hyperlink ref="U40" location="landbr!A1" display="Landbrukskontor"/>
    <hyperlink ref="O40" location="'Stette skule_sfo'!A1" display="Stette skule og SFO"/>
    <hyperlink ref="O39" location="'Valle skule_sfo'!A1" display="Valle skule og SFO"/>
    <hyperlink ref="O42" location="'Felles gr sk bhg'!A1" display="Felles grunnskule"/>
    <hyperlink ref="O41" location="'Skodje u skole'!A1" display="Skodje ungdomsskule"/>
    <hyperlink ref="R33" location="felles_barnehage!A1" display="Felles barnehage"/>
    <hyperlink ref="R36" location="kultur!A1" display="Kultur"/>
    <hyperlink ref="U34" location="helsesent!A1" display="Helsesenter"/>
    <hyperlink ref="R40" location="KMTD!A1" display="Kommunalteknisk drift"/>
    <hyperlink ref="R39" location="FUE!A1" display="Fordelte utgifter eigedomsdrift"/>
    <hyperlink ref="U33" location="'PM DT'!A1" display="Prestemarka dagtilbod"/>
    <hyperlink ref="U32" location="'PM BU'!A1" display="Prestemarka butilbod"/>
    <hyperlink ref="U31" location="SAMHREF!A1" display="Samhandelingsreformen"/>
    <hyperlink ref="U30" location="HBO!A1" display="HBO"/>
    <hyperlink ref="U29" location="SOMS!A1" display="SOMS"/>
    <hyperlink ref="R31" location="'stette bhg'!A1" display="Stette barnehage"/>
    <hyperlink ref="R30" location="'Valle b hage'!A1" display="Valle barnehage"/>
    <hyperlink ref="R29" location="'Skodje b hage'!A1" display="Skodje barnehage"/>
    <hyperlink ref="O42:P42" location="Felles_gr_sk!A1" display="Felles grunnskule"/>
    <hyperlink ref="U35:V35" location="koord_eining!A1" display="Koordinerande eining"/>
    <hyperlink ref="U43:V43" location="flykningar!A1" display="flyktningetenesta"/>
    <hyperlink ref="B29" location="Skatt!A1" display="Skatt på inntekt og formue"/>
    <hyperlink ref="B30" location="rammetilskudd!A1" display="Ordinært rammetilskot"/>
    <hyperlink ref="B32" location="'andre statstilsk'!A1" display="Vertskommunestilskot"/>
    <hyperlink ref="B33" location="'andre statstilsk'!A1" display="Investeringskompensasjon"/>
    <hyperlink ref="R32:S32" location="'Prestemarka bhg'!A1" display="Prestemarka barnehage"/>
    <hyperlink ref="B34" location="'andre statstilsk'!A1" display="integreringstilskot"/>
    <hyperlink ref="O50:P50" location="Prognose_einingane!A1" display="Prognose og analyse einingane"/>
  </hyperlinks>
  <pageMargins left="0.70866141732283472" right="0.70866141732283472" top="0.74803149606299213" bottom="0.74803149606299213" header="0.31496062992125984" footer="0.31496062992125984"/>
  <pageSetup paperSize="9" scale="3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K106"/>
  <sheetViews>
    <sheetView workbookViewId="0"/>
  </sheetViews>
  <sheetFormatPr baseColWidth="10" defaultColWidth="11.453125" defaultRowHeight="12" x14ac:dyDescent="0.3"/>
  <cols>
    <col min="1" max="1" width="1.81640625" style="1" customWidth="1"/>
    <col min="2" max="2" width="3" style="1" customWidth="1"/>
    <col min="3" max="5" width="5.7265625" style="1" customWidth="1"/>
    <col min="6" max="6" width="6.7265625" style="1" customWidth="1"/>
    <col min="7" max="7" width="6.26953125" style="1" customWidth="1"/>
    <col min="8" max="10" width="5.7265625" style="1" customWidth="1"/>
    <col min="11" max="11" width="6.26953125" style="1" customWidth="1"/>
    <col min="12" max="15" width="11.453125" style="1"/>
    <col min="16" max="16" width="7.26953125" style="1" customWidth="1"/>
    <col min="17" max="17" width="3.1796875" style="1" customWidth="1"/>
    <col min="18" max="21" width="5.7265625" style="1" customWidth="1"/>
    <col min="22" max="16384" width="11.453125" style="1"/>
  </cols>
  <sheetData>
    <row r="1" spans="1:37" ht="14.5" x14ac:dyDescent="0.35">
      <c r="A1" s="163" t="s">
        <v>36</v>
      </c>
      <c r="B1" s="2"/>
      <c r="C1" s="2"/>
      <c r="D1" s="2"/>
      <c r="E1" s="2"/>
      <c r="F1" s="2"/>
      <c r="G1" s="2"/>
      <c r="H1" s="2"/>
      <c r="I1" s="2"/>
      <c r="J1" s="2"/>
      <c r="K1" s="6"/>
      <c r="L1" s="2"/>
      <c r="M1" s="2"/>
      <c r="N1" s="2"/>
      <c r="O1" s="2"/>
      <c r="P1" s="2"/>
      <c r="Q1" s="2"/>
      <c r="R1" s="2"/>
      <c r="S1" s="2"/>
      <c r="T1" s="2"/>
      <c r="U1" s="2"/>
      <c r="V1" s="2"/>
      <c r="W1" s="2"/>
      <c r="X1" s="2"/>
      <c r="Y1" s="2"/>
      <c r="Z1" s="2"/>
      <c r="AA1" s="2"/>
      <c r="AB1" s="2"/>
      <c r="AC1" s="2"/>
      <c r="AD1" s="2"/>
      <c r="AE1" s="2"/>
      <c r="AF1" s="2"/>
      <c r="AG1" s="2"/>
      <c r="AH1" s="2"/>
      <c r="AI1" s="2"/>
      <c r="AJ1" s="2"/>
      <c r="AK1" s="2"/>
    </row>
    <row r="2" spans="1:37"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ht="15" customHeight="1" x14ac:dyDescent="0.3">
      <c r="A3" s="2"/>
      <c r="B3" s="432" t="s">
        <v>514</v>
      </c>
      <c r="C3" s="433"/>
      <c r="D3" s="433"/>
      <c r="E3" s="433"/>
      <c r="F3" s="433"/>
      <c r="G3" s="433"/>
      <c r="H3" s="434"/>
      <c r="I3" s="196" t="s">
        <v>50</v>
      </c>
      <c r="J3" s="44" t="s">
        <v>91</v>
      </c>
      <c r="K3" s="196"/>
      <c r="L3" s="2"/>
      <c r="M3" s="2"/>
      <c r="N3" s="2"/>
      <c r="O3" s="2"/>
      <c r="P3" s="2"/>
      <c r="Q3" s="2"/>
      <c r="R3" s="2"/>
      <c r="S3" s="2"/>
      <c r="T3" s="2"/>
      <c r="U3" s="2"/>
      <c r="V3" s="2"/>
      <c r="W3" s="2"/>
      <c r="X3" s="2"/>
      <c r="Y3" s="2"/>
      <c r="Z3" s="2"/>
      <c r="AA3" s="2"/>
      <c r="AB3" s="2"/>
      <c r="AC3" s="2"/>
      <c r="AD3" s="2"/>
      <c r="AE3" s="2"/>
      <c r="AF3" s="2"/>
      <c r="AG3" s="2"/>
      <c r="AH3" s="2"/>
      <c r="AI3" s="2"/>
      <c r="AJ3" s="2"/>
      <c r="AK3" s="2"/>
    </row>
    <row r="4" spans="1:37" x14ac:dyDescent="0.3">
      <c r="A4" s="2"/>
      <c r="B4" s="435"/>
      <c r="C4" s="436"/>
      <c r="D4" s="436"/>
      <c r="E4" s="436"/>
      <c r="F4" s="436"/>
      <c r="G4" s="436"/>
      <c r="H4" s="437"/>
      <c r="I4" s="23" t="s">
        <v>211</v>
      </c>
      <c r="J4" s="3" t="s">
        <v>30</v>
      </c>
      <c r="K4" s="23"/>
      <c r="L4" s="2"/>
      <c r="M4" s="2"/>
      <c r="N4" s="2"/>
      <c r="O4" s="2"/>
      <c r="P4" s="2"/>
      <c r="Q4" s="2"/>
      <c r="R4" s="2"/>
      <c r="S4" s="2"/>
      <c r="T4" s="2"/>
      <c r="U4" s="2"/>
      <c r="V4" s="2"/>
      <c r="W4" s="2"/>
      <c r="X4" s="2"/>
      <c r="Y4" s="2"/>
      <c r="Z4" s="2"/>
      <c r="AA4" s="2"/>
      <c r="AB4" s="2"/>
      <c r="AC4" s="2"/>
      <c r="AD4" s="2"/>
      <c r="AE4" s="2"/>
      <c r="AF4" s="2"/>
      <c r="AG4" s="2"/>
      <c r="AH4" s="2"/>
      <c r="AI4" s="2"/>
      <c r="AJ4" s="2"/>
      <c r="AK4" s="2"/>
    </row>
    <row r="5" spans="1:37" x14ac:dyDescent="0.3">
      <c r="A5" s="2"/>
      <c r="B5" s="195"/>
      <c r="C5" s="213" t="s">
        <v>209</v>
      </c>
      <c r="D5" s="195" t="s">
        <v>210</v>
      </c>
      <c r="E5" s="195"/>
      <c r="F5" s="195" t="s">
        <v>33</v>
      </c>
      <c r="G5" s="200" t="s">
        <v>31</v>
      </c>
      <c r="H5" s="199" t="s">
        <v>34</v>
      </c>
      <c r="I5" s="26" t="s">
        <v>2</v>
      </c>
      <c r="J5" s="43" t="s">
        <v>35</v>
      </c>
      <c r="K5" s="26" t="s">
        <v>154</v>
      </c>
      <c r="L5" s="2"/>
      <c r="M5" s="2"/>
      <c r="N5" s="2"/>
      <c r="O5" s="2"/>
      <c r="P5" s="2"/>
      <c r="Q5" s="2"/>
      <c r="R5" s="2"/>
      <c r="S5" s="2"/>
      <c r="T5" s="2"/>
      <c r="U5" s="2"/>
      <c r="V5" s="2"/>
      <c r="W5" s="2"/>
      <c r="X5" s="2"/>
      <c r="Y5" s="2"/>
      <c r="Z5" s="2"/>
      <c r="AA5" s="2"/>
      <c r="AB5" s="2"/>
      <c r="AC5" s="2"/>
      <c r="AD5" s="2"/>
      <c r="AE5" s="2"/>
      <c r="AF5" s="2"/>
      <c r="AG5" s="2"/>
      <c r="AH5" s="2"/>
      <c r="AI5" s="2"/>
      <c r="AJ5" s="2"/>
      <c r="AK5" s="2"/>
    </row>
    <row r="6" spans="1:37" x14ac:dyDescent="0.3">
      <c r="A6" s="2"/>
      <c r="B6" s="5">
        <v>1</v>
      </c>
      <c r="C6" s="152">
        <v>279</v>
      </c>
      <c r="D6" s="27">
        <v>284</v>
      </c>
      <c r="E6" s="27"/>
      <c r="F6" s="27">
        <f>SUM(C6-D6)</f>
        <v>-5</v>
      </c>
      <c r="G6" s="192">
        <v>216</v>
      </c>
      <c r="H6" s="27">
        <v>216</v>
      </c>
      <c r="I6" s="41">
        <f>SUM(C6/D$17)</f>
        <v>0.11168935148118495</v>
      </c>
      <c r="J6" s="28">
        <f>SUM(D6/D$17)</f>
        <v>0.11369095276220977</v>
      </c>
      <c r="K6" s="218">
        <f>SUM(I6-J6)</f>
        <v>-2.0016012810248202E-3</v>
      </c>
      <c r="L6" s="2"/>
      <c r="M6" s="2"/>
      <c r="N6" s="2"/>
      <c r="O6" s="2"/>
      <c r="P6" s="2"/>
      <c r="Q6" s="2"/>
      <c r="R6" s="2"/>
      <c r="S6" s="2"/>
      <c r="T6" s="2"/>
      <c r="U6" s="2"/>
      <c r="V6" s="2"/>
      <c r="W6" s="2"/>
      <c r="X6" s="2"/>
      <c r="Y6" s="2"/>
      <c r="Z6" s="2"/>
      <c r="AA6" s="2"/>
      <c r="AB6" s="2"/>
      <c r="AC6" s="2"/>
      <c r="AD6" s="2"/>
      <c r="AE6" s="2"/>
      <c r="AF6" s="2"/>
      <c r="AG6" s="2"/>
      <c r="AH6" s="2"/>
      <c r="AI6" s="2"/>
      <c r="AJ6" s="2"/>
      <c r="AK6" s="2"/>
    </row>
    <row r="7" spans="1:37" x14ac:dyDescent="0.3">
      <c r="A7" s="2"/>
      <c r="B7" s="5">
        <v>2</v>
      </c>
      <c r="C7" s="152">
        <v>461</v>
      </c>
      <c r="D7" s="27">
        <v>456</v>
      </c>
      <c r="E7" s="27"/>
      <c r="F7" s="201">
        <f t="shared" ref="F7:F17" si="0">SUM(C7-D7)</f>
        <v>5</v>
      </c>
      <c r="G7" s="192">
        <v>390</v>
      </c>
      <c r="H7" s="27">
        <v>373</v>
      </c>
      <c r="I7" s="41">
        <f t="shared" ref="I7:I17" si="1">SUM(C7/D$17)</f>
        <v>0.18454763811048838</v>
      </c>
      <c r="J7" s="28">
        <f t="shared" ref="J7:J17" si="2">SUM(D7/D$17)</f>
        <v>0.18254603682946358</v>
      </c>
      <c r="K7" s="218">
        <f t="shared" ref="K7:K17" si="3">SUM(I7-J7)</f>
        <v>2.0016012810248063E-3</v>
      </c>
      <c r="L7" s="2"/>
      <c r="M7" s="2"/>
      <c r="N7" s="2"/>
      <c r="O7" s="2"/>
      <c r="P7" s="2"/>
      <c r="Q7" s="2"/>
      <c r="R7" s="2"/>
      <c r="S7" s="2"/>
      <c r="T7" s="2"/>
      <c r="U7" s="2"/>
      <c r="V7" s="2"/>
      <c r="W7" s="2"/>
      <c r="X7" s="2"/>
      <c r="Y7" s="2"/>
      <c r="Z7" s="2"/>
      <c r="AA7" s="2"/>
      <c r="AB7" s="2"/>
      <c r="AC7" s="2"/>
      <c r="AD7" s="2"/>
      <c r="AE7" s="2"/>
      <c r="AF7" s="2"/>
      <c r="AG7" s="2"/>
      <c r="AH7" s="2"/>
      <c r="AI7" s="2"/>
      <c r="AJ7" s="2"/>
      <c r="AK7" s="2"/>
    </row>
    <row r="8" spans="1:37" x14ac:dyDescent="0.3">
      <c r="A8" s="2"/>
      <c r="B8" s="5">
        <v>3</v>
      </c>
      <c r="C8" s="152">
        <v>573</v>
      </c>
      <c r="D8" s="27">
        <v>556</v>
      </c>
      <c r="E8" s="27"/>
      <c r="F8" s="201">
        <f t="shared" si="0"/>
        <v>17</v>
      </c>
      <c r="G8" s="192">
        <v>470</v>
      </c>
      <c r="H8" s="27">
        <v>471</v>
      </c>
      <c r="I8" s="41">
        <f t="shared" si="1"/>
        <v>0.22938350680544436</v>
      </c>
      <c r="J8" s="28">
        <f t="shared" si="2"/>
        <v>0.22257806244995998</v>
      </c>
      <c r="K8" s="218">
        <f t="shared" si="3"/>
        <v>6.8054443554843858E-3</v>
      </c>
      <c r="L8" s="2"/>
      <c r="M8" s="2"/>
      <c r="N8" s="2"/>
      <c r="O8" s="2"/>
      <c r="P8" s="2"/>
      <c r="Q8" s="2"/>
      <c r="R8" s="2"/>
      <c r="S8" s="2"/>
      <c r="T8" s="2"/>
      <c r="U8" s="2"/>
      <c r="V8" s="2"/>
      <c r="W8" s="2"/>
      <c r="X8" s="2"/>
      <c r="Y8" s="2"/>
      <c r="Z8" s="2"/>
      <c r="AA8" s="2"/>
      <c r="AB8" s="2"/>
      <c r="AC8" s="2"/>
      <c r="AD8" s="2"/>
      <c r="AE8" s="2"/>
      <c r="AF8" s="2"/>
      <c r="AG8" s="2"/>
      <c r="AH8" s="2"/>
      <c r="AI8" s="2"/>
      <c r="AJ8" s="2"/>
      <c r="AK8" s="2"/>
    </row>
    <row r="9" spans="1:37" x14ac:dyDescent="0.3">
      <c r="A9" s="2"/>
      <c r="B9" s="5">
        <v>4</v>
      </c>
      <c r="C9" s="152">
        <v>801</v>
      </c>
      <c r="D9" s="27">
        <v>801</v>
      </c>
      <c r="E9" s="27"/>
      <c r="F9" s="201">
        <f t="shared" si="0"/>
        <v>0</v>
      </c>
      <c r="G9" s="192">
        <v>692</v>
      </c>
      <c r="H9" s="27">
        <v>693</v>
      </c>
      <c r="I9" s="41">
        <f t="shared" si="1"/>
        <v>0.32065652522017613</v>
      </c>
      <c r="J9" s="28">
        <f t="shared" si="2"/>
        <v>0.32065652522017613</v>
      </c>
      <c r="K9" s="218">
        <f t="shared" si="3"/>
        <v>0</v>
      </c>
      <c r="L9" s="2"/>
      <c r="M9" s="2"/>
      <c r="N9" s="2"/>
      <c r="O9" s="2"/>
      <c r="P9" s="2"/>
      <c r="Q9" s="2"/>
      <c r="R9" s="2"/>
      <c r="S9" s="2"/>
      <c r="T9" s="2"/>
      <c r="U9" s="2"/>
      <c r="V9" s="2"/>
      <c r="W9" s="2"/>
      <c r="X9" s="2"/>
      <c r="Y9" s="2"/>
      <c r="Z9" s="2"/>
      <c r="AA9" s="2"/>
      <c r="AB9" s="2"/>
      <c r="AC9" s="2"/>
      <c r="AD9" s="2"/>
      <c r="AE9" s="2"/>
      <c r="AF9" s="2"/>
      <c r="AG9" s="2"/>
      <c r="AH9" s="2"/>
      <c r="AI9" s="2"/>
      <c r="AJ9" s="2"/>
      <c r="AK9" s="2"/>
    </row>
    <row r="10" spans="1:37" x14ac:dyDescent="0.3">
      <c r="A10" s="2"/>
      <c r="B10" s="5">
        <v>5</v>
      </c>
      <c r="C10" s="152">
        <v>989</v>
      </c>
      <c r="D10" s="27">
        <v>989</v>
      </c>
      <c r="E10" s="27"/>
      <c r="F10" s="201">
        <f t="shared" si="0"/>
        <v>0</v>
      </c>
      <c r="G10" s="192">
        <v>806</v>
      </c>
      <c r="H10" s="27">
        <v>807</v>
      </c>
      <c r="I10" s="41">
        <f t="shared" si="1"/>
        <v>0.39591673338670935</v>
      </c>
      <c r="J10" s="28">
        <f t="shared" si="2"/>
        <v>0.39591673338670935</v>
      </c>
      <c r="K10" s="218">
        <f t="shared" si="3"/>
        <v>0</v>
      </c>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x14ac:dyDescent="0.3">
      <c r="A11" s="2"/>
      <c r="B11" s="5">
        <v>6</v>
      </c>
      <c r="C11" s="152">
        <v>1244</v>
      </c>
      <c r="D11" s="27">
        <v>1244</v>
      </c>
      <c r="E11" s="27"/>
      <c r="F11" s="201">
        <f t="shared" si="0"/>
        <v>0</v>
      </c>
      <c r="G11" s="192">
        <v>1154</v>
      </c>
      <c r="H11" s="27">
        <v>1155</v>
      </c>
      <c r="I11" s="41">
        <f t="shared" si="1"/>
        <v>0.49799839871897517</v>
      </c>
      <c r="J11" s="28">
        <f t="shared" si="2"/>
        <v>0.49799839871897517</v>
      </c>
      <c r="K11" s="218">
        <f t="shared" si="3"/>
        <v>0</v>
      </c>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x14ac:dyDescent="0.3">
      <c r="A12" s="2"/>
      <c r="B12" s="5">
        <v>7</v>
      </c>
      <c r="C12" s="152">
        <v>1528</v>
      </c>
      <c r="D12" s="27">
        <v>1528</v>
      </c>
      <c r="E12" s="27"/>
      <c r="F12" s="201">
        <f t="shared" si="0"/>
        <v>0</v>
      </c>
      <c r="G12" s="192">
        <v>1398</v>
      </c>
      <c r="H12" s="27">
        <v>1400</v>
      </c>
      <c r="I12" s="41">
        <f t="shared" si="1"/>
        <v>0.61168935148118497</v>
      </c>
      <c r="J12" s="28">
        <f t="shared" si="2"/>
        <v>0.61168935148118497</v>
      </c>
      <c r="K12" s="218">
        <f t="shared" si="3"/>
        <v>0</v>
      </c>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x14ac:dyDescent="0.3">
      <c r="A13" s="2"/>
      <c r="B13" s="5">
        <v>8</v>
      </c>
      <c r="C13" s="152">
        <v>1644</v>
      </c>
      <c r="D13" s="27">
        <v>1644</v>
      </c>
      <c r="E13" s="27"/>
      <c r="F13" s="201">
        <f t="shared" si="0"/>
        <v>0</v>
      </c>
      <c r="G13" s="192">
        <v>1491</v>
      </c>
      <c r="H13" s="27">
        <v>1493</v>
      </c>
      <c r="I13" s="41">
        <f t="shared" si="1"/>
        <v>0.65812650120096072</v>
      </c>
      <c r="J13" s="28">
        <f t="shared" si="2"/>
        <v>0.65812650120096072</v>
      </c>
      <c r="K13" s="218">
        <f t="shared" si="3"/>
        <v>0</v>
      </c>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x14ac:dyDescent="0.3">
      <c r="A14" s="2"/>
      <c r="B14" s="5">
        <v>9</v>
      </c>
      <c r="C14" s="152"/>
      <c r="D14" s="27">
        <v>1722</v>
      </c>
      <c r="E14" s="27"/>
      <c r="F14" s="201">
        <f t="shared" si="0"/>
        <v>-1722</v>
      </c>
      <c r="G14" s="192">
        <v>1669</v>
      </c>
      <c r="H14" s="27">
        <v>1671</v>
      </c>
      <c r="I14" s="41">
        <f t="shared" si="1"/>
        <v>0</v>
      </c>
      <c r="J14" s="28">
        <f t="shared" si="2"/>
        <v>0.68935148118494793</v>
      </c>
      <c r="K14" s="218">
        <f t="shared" si="3"/>
        <v>-0.68935148118494793</v>
      </c>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x14ac:dyDescent="0.3">
      <c r="A15" s="2"/>
      <c r="B15" s="5">
        <v>10</v>
      </c>
      <c r="C15" s="152"/>
      <c r="D15" s="27">
        <v>2042</v>
      </c>
      <c r="E15" s="27"/>
      <c r="F15" s="201">
        <f t="shared" si="0"/>
        <v>-2042</v>
      </c>
      <c r="G15" s="192">
        <v>2090</v>
      </c>
      <c r="H15" s="27">
        <v>2092</v>
      </c>
      <c r="I15" s="41">
        <f t="shared" si="1"/>
        <v>0</v>
      </c>
      <c r="J15" s="28">
        <f t="shared" si="2"/>
        <v>0.81745396317053642</v>
      </c>
      <c r="K15" s="218">
        <f t="shared" si="3"/>
        <v>-0.81745396317053642</v>
      </c>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x14ac:dyDescent="0.3">
      <c r="A16" s="2"/>
      <c r="B16" s="5">
        <v>11</v>
      </c>
      <c r="C16" s="152"/>
      <c r="D16" s="27">
        <v>2175</v>
      </c>
      <c r="E16" s="27"/>
      <c r="F16" s="201">
        <f t="shared" si="0"/>
        <v>-2175</v>
      </c>
      <c r="G16" s="192">
        <v>2168</v>
      </c>
      <c r="H16" s="27">
        <v>2170</v>
      </c>
      <c r="I16" s="41">
        <f t="shared" si="1"/>
        <v>0</v>
      </c>
      <c r="J16" s="28">
        <f t="shared" si="2"/>
        <v>0.87069655724579664</v>
      </c>
      <c r="K16" s="218">
        <f t="shared" si="3"/>
        <v>-0.87069655724579664</v>
      </c>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x14ac:dyDescent="0.3">
      <c r="A17" s="2"/>
      <c r="B17" s="5">
        <v>12</v>
      </c>
      <c r="C17" s="152"/>
      <c r="D17" s="27">
        <v>2498</v>
      </c>
      <c r="E17" s="27"/>
      <c r="F17" s="201">
        <f t="shared" si="0"/>
        <v>-2498</v>
      </c>
      <c r="G17" s="192">
        <v>2828</v>
      </c>
      <c r="H17" s="27">
        <v>2640</v>
      </c>
      <c r="I17" s="41">
        <f t="shared" si="1"/>
        <v>0</v>
      </c>
      <c r="J17" s="28">
        <f t="shared" si="2"/>
        <v>1</v>
      </c>
      <c r="K17" s="218">
        <f t="shared" si="3"/>
        <v>-1</v>
      </c>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7"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3">
      <c r="A19" s="2"/>
      <c r="B19" s="177"/>
      <c r="C19" s="178"/>
      <c r="D19" s="178"/>
      <c r="E19" s="178"/>
      <c r="F19" s="178"/>
      <c r="G19" s="178"/>
      <c r="H19" s="178"/>
      <c r="I19" s="178"/>
      <c r="J19" s="178"/>
      <c r="K19" s="178"/>
      <c r="L19" s="178"/>
      <c r="M19" s="178"/>
      <c r="N19" s="178"/>
      <c r="O19" s="178"/>
      <c r="P19" s="178"/>
      <c r="Q19" s="178"/>
      <c r="R19" s="178"/>
      <c r="S19" s="178"/>
      <c r="T19" s="178"/>
      <c r="U19" s="179"/>
      <c r="V19" s="2"/>
      <c r="W19" s="2"/>
      <c r="X19" s="2"/>
      <c r="Y19" s="2"/>
      <c r="Z19" s="2"/>
      <c r="AA19" s="2"/>
      <c r="AB19" s="2"/>
      <c r="AC19" s="2"/>
      <c r="AD19" s="2"/>
      <c r="AE19" s="2"/>
      <c r="AF19" s="2"/>
      <c r="AG19" s="2"/>
      <c r="AH19" s="2"/>
      <c r="AI19" s="2"/>
      <c r="AJ19" s="2"/>
      <c r="AK19" s="2"/>
    </row>
    <row r="20" spans="1:37" x14ac:dyDescent="0.3">
      <c r="A20" s="2"/>
      <c r="B20" s="180"/>
      <c r="C20" s="182" t="s">
        <v>598</v>
      </c>
      <c r="D20" s="182"/>
      <c r="E20" s="182"/>
      <c r="F20" s="182"/>
      <c r="G20" s="182"/>
      <c r="H20" s="182"/>
      <c r="I20" s="182"/>
      <c r="J20" s="182"/>
      <c r="K20" s="182"/>
      <c r="L20" s="182"/>
      <c r="M20" s="182"/>
      <c r="N20" s="182"/>
      <c r="O20" s="182"/>
      <c r="P20" s="182"/>
      <c r="Q20" s="182"/>
      <c r="R20" s="182"/>
      <c r="S20" s="182"/>
      <c r="T20" s="182"/>
      <c r="U20" s="183"/>
      <c r="V20" s="2"/>
      <c r="W20" s="2"/>
      <c r="X20" s="2"/>
      <c r="Y20" s="2"/>
      <c r="Z20" s="2"/>
      <c r="AA20" s="2"/>
      <c r="AB20" s="2"/>
      <c r="AC20" s="2"/>
      <c r="AD20" s="2"/>
      <c r="AE20" s="2"/>
      <c r="AF20" s="2"/>
      <c r="AG20" s="2"/>
      <c r="AH20" s="2"/>
      <c r="AI20" s="2"/>
      <c r="AJ20" s="2"/>
      <c r="AK20" s="2"/>
    </row>
    <row r="21" spans="1:37" x14ac:dyDescent="0.3">
      <c r="A21" s="2"/>
      <c r="B21" s="180"/>
      <c r="C21" s="182" t="s">
        <v>599</v>
      </c>
      <c r="D21" s="182"/>
      <c r="E21" s="182"/>
      <c r="F21" s="182"/>
      <c r="G21" s="182"/>
      <c r="H21" s="182"/>
      <c r="I21" s="182"/>
      <c r="J21" s="182"/>
      <c r="K21" s="182"/>
      <c r="L21" s="182"/>
      <c r="M21" s="182"/>
      <c r="N21" s="182"/>
      <c r="O21" s="182"/>
      <c r="P21" s="182"/>
      <c r="Q21" s="182"/>
      <c r="R21" s="182"/>
      <c r="S21" s="182"/>
      <c r="T21" s="182"/>
      <c r="U21" s="183"/>
      <c r="V21" s="2"/>
      <c r="W21" s="2"/>
      <c r="X21" s="2"/>
      <c r="Y21" s="2"/>
      <c r="Z21" s="2"/>
      <c r="AA21" s="2"/>
      <c r="AB21" s="2"/>
      <c r="AC21" s="2"/>
      <c r="AD21" s="2"/>
      <c r="AE21" s="2"/>
      <c r="AF21" s="2"/>
      <c r="AG21" s="2"/>
      <c r="AH21" s="2"/>
      <c r="AI21" s="2"/>
      <c r="AJ21" s="2"/>
      <c r="AK21" s="2"/>
    </row>
    <row r="22" spans="1:37" x14ac:dyDescent="0.3">
      <c r="A22" s="2"/>
      <c r="B22" s="180"/>
      <c r="C22" s="182"/>
      <c r="D22" s="182"/>
      <c r="E22" s="182"/>
      <c r="F22" s="182"/>
      <c r="G22" s="182"/>
      <c r="H22" s="182"/>
      <c r="I22" s="182"/>
      <c r="J22" s="182"/>
      <c r="K22" s="182"/>
      <c r="L22" s="182"/>
      <c r="M22" s="182"/>
      <c r="N22" s="182"/>
      <c r="O22" s="182"/>
      <c r="P22" s="182"/>
      <c r="Q22" s="182"/>
      <c r="R22" s="182"/>
      <c r="S22" s="182"/>
      <c r="T22" s="182"/>
      <c r="U22" s="183"/>
      <c r="V22" s="2"/>
      <c r="W22" s="2"/>
      <c r="X22" s="2"/>
      <c r="Y22" s="2"/>
      <c r="Z22" s="2"/>
      <c r="AA22" s="2"/>
      <c r="AB22" s="2"/>
      <c r="AC22" s="2"/>
      <c r="AD22" s="2"/>
      <c r="AE22" s="2"/>
      <c r="AF22" s="2"/>
      <c r="AG22" s="2"/>
      <c r="AH22" s="2"/>
      <c r="AI22" s="2"/>
      <c r="AJ22" s="2"/>
      <c r="AK22" s="2"/>
    </row>
    <row r="23" spans="1:37" x14ac:dyDescent="0.3">
      <c r="A23" s="2"/>
      <c r="B23" s="180"/>
      <c r="C23" s="182"/>
      <c r="D23" s="182"/>
      <c r="E23" s="182"/>
      <c r="F23" s="182"/>
      <c r="G23" s="182"/>
      <c r="H23" s="182"/>
      <c r="I23" s="182"/>
      <c r="J23" s="182"/>
      <c r="K23" s="182"/>
      <c r="L23" s="182"/>
      <c r="M23" s="182"/>
      <c r="N23" s="182"/>
      <c r="O23" s="182"/>
      <c r="P23" s="182"/>
      <c r="Q23" s="182"/>
      <c r="R23" s="182"/>
      <c r="S23" s="182"/>
      <c r="T23" s="182"/>
      <c r="U23" s="183"/>
      <c r="V23" s="2"/>
      <c r="W23" s="2"/>
      <c r="X23" s="2"/>
      <c r="Y23" s="2"/>
      <c r="Z23" s="2"/>
      <c r="AA23" s="2"/>
      <c r="AB23" s="2"/>
      <c r="AC23" s="2"/>
      <c r="AD23" s="2"/>
      <c r="AE23" s="2"/>
      <c r="AF23" s="2"/>
      <c r="AG23" s="2"/>
      <c r="AH23" s="2"/>
      <c r="AI23" s="2"/>
      <c r="AJ23" s="2"/>
      <c r="AK23" s="2"/>
    </row>
    <row r="24" spans="1:37" x14ac:dyDescent="0.3">
      <c r="A24" s="2"/>
      <c r="B24" s="180"/>
      <c r="C24" s="182"/>
      <c r="D24" s="182"/>
      <c r="E24" s="182"/>
      <c r="F24" s="182"/>
      <c r="G24" s="182"/>
      <c r="H24" s="182"/>
      <c r="I24" s="182"/>
      <c r="J24" s="182"/>
      <c r="K24" s="182"/>
      <c r="L24" s="182"/>
      <c r="M24" s="182"/>
      <c r="N24" s="182"/>
      <c r="O24" s="182"/>
      <c r="P24" s="182"/>
      <c r="Q24" s="182"/>
      <c r="R24" s="182"/>
      <c r="S24" s="182"/>
      <c r="T24" s="182"/>
      <c r="U24" s="183"/>
      <c r="V24" s="2"/>
      <c r="W24" s="2"/>
      <c r="X24" s="2"/>
      <c r="Y24" s="2"/>
      <c r="Z24" s="2"/>
      <c r="AA24" s="2"/>
      <c r="AB24" s="2"/>
      <c r="AC24" s="2"/>
      <c r="AD24" s="2"/>
      <c r="AE24" s="2"/>
      <c r="AF24" s="2"/>
      <c r="AG24" s="2"/>
      <c r="AH24" s="2"/>
      <c r="AI24" s="2"/>
      <c r="AJ24" s="2"/>
      <c r="AK24" s="2"/>
    </row>
    <row r="25" spans="1:37" x14ac:dyDescent="0.3">
      <c r="A25" s="2"/>
      <c r="B25" s="180"/>
      <c r="C25" s="182"/>
      <c r="D25" s="182"/>
      <c r="E25" s="182"/>
      <c r="F25" s="182"/>
      <c r="G25" s="182"/>
      <c r="H25" s="182"/>
      <c r="I25" s="182"/>
      <c r="J25" s="182"/>
      <c r="K25" s="182"/>
      <c r="L25" s="182"/>
      <c r="M25" s="182"/>
      <c r="N25" s="182"/>
      <c r="O25" s="182"/>
      <c r="P25" s="182"/>
      <c r="Q25" s="182"/>
      <c r="R25" s="182"/>
      <c r="S25" s="182"/>
      <c r="T25" s="182"/>
      <c r="U25" s="183"/>
      <c r="V25" s="2"/>
      <c r="W25" s="2"/>
      <c r="X25" s="2"/>
      <c r="Y25" s="2"/>
      <c r="Z25" s="2"/>
      <c r="AA25" s="2"/>
      <c r="AB25" s="2"/>
      <c r="AC25" s="2"/>
      <c r="AD25" s="2"/>
      <c r="AE25" s="2"/>
      <c r="AF25" s="2"/>
      <c r="AG25" s="2"/>
      <c r="AH25" s="2"/>
      <c r="AI25" s="2"/>
      <c r="AJ25" s="2"/>
      <c r="AK25" s="2"/>
    </row>
    <row r="26" spans="1:37" x14ac:dyDescent="0.3">
      <c r="A26" s="2"/>
      <c r="B26" s="180"/>
      <c r="C26" s="182"/>
      <c r="D26" s="182"/>
      <c r="E26" s="182"/>
      <c r="F26" s="182"/>
      <c r="G26" s="182"/>
      <c r="H26" s="182"/>
      <c r="I26" s="182"/>
      <c r="J26" s="182"/>
      <c r="K26" s="182"/>
      <c r="L26" s="182"/>
      <c r="M26" s="182"/>
      <c r="N26" s="182"/>
      <c r="O26" s="182"/>
      <c r="P26" s="182"/>
      <c r="Q26" s="182"/>
      <c r="R26" s="182"/>
      <c r="S26" s="182"/>
      <c r="T26" s="182"/>
      <c r="U26" s="183"/>
      <c r="V26" s="2"/>
      <c r="W26" s="2"/>
      <c r="X26" s="2"/>
      <c r="Y26" s="2"/>
      <c r="Z26" s="2"/>
      <c r="AA26" s="2"/>
      <c r="AB26" s="2"/>
      <c r="AC26" s="2"/>
      <c r="AD26" s="2"/>
      <c r="AE26" s="2"/>
      <c r="AF26" s="2"/>
      <c r="AG26" s="2"/>
      <c r="AH26" s="2"/>
      <c r="AI26" s="2"/>
      <c r="AJ26" s="2"/>
      <c r="AK26" s="2"/>
    </row>
    <row r="27" spans="1:37" x14ac:dyDescent="0.3">
      <c r="A27" s="2"/>
      <c r="B27" s="180"/>
      <c r="C27" s="182"/>
      <c r="D27" s="182"/>
      <c r="E27" s="182"/>
      <c r="F27" s="182"/>
      <c r="G27" s="182"/>
      <c r="H27" s="182"/>
      <c r="I27" s="182"/>
      <c r="J27" s="182"/>
      <c r="K27" s="182"/>
      <c r="L27" s="182"/>
      <c r="M27" s="182"/>
      <c r="N27" s="182"/>
      <c r="O27" s="182"/>
      <c r="P27" s="182"/>
      <c r="Q27" s="182"/>
      <c r="R27" s="182"/>
      <c r="S27" s="182"/>
      <c r="T27" s="182"/>
      <c r="U27" s="183"/>
      <c r="V27" s="2"/>
      <c r="W27" s="2"/>
      <c r="X27" s="2"/>
      <c r="Y27" s="2"/>
      <c r="Z27" s="2"/>
      <c r="AA27" s="2"/>
      <c r="AB27" s="2"/>
      <c r="AC27" s="2"/>
      <c r="AD27" s="2"/>
      <c r="AE27" s="2"/>
      <c r="AF27" s="2"/>
      <c r="AG27" s="2"/>
      <c r="AH27" s="2"/>
      <c r="AI27" s="2"/>
      <c r="AJ27" s="2"/>
      <c r="AK27" s="2"/>
    </row>
    <row r="28" spans="1:37" x14ac:dyDescent="0.3">
      <c r="A28" s="2"/>
      <c r="B28" s="180"/>
      <c r="C28" s="182"/>
      <c r="D28" s="182"/>
      <c r="E28" s="182"/>
      <c r="F28" s="182"/>
      <c r="G28" s="182"/>
      <c r="H28" s="182"/>
      <c r="I28" s="182"/>
      <c r="J28" s="182"/>
      <c r="K28" s="182"/>
      <c r="L28" s="182"/>
      <c r="M28" s="182"/>
      <c r="N28" s="182"/>
      <c r="O28" s="182"/>
      <c r="P28" s="182"/>
      <c r="Q28" s="182"/>
      <c r="R28" s="182"/>
      <c r="S28" s="182"/>
      <c r="T28" s="182"/>
      <c r="U28" s="183"/>
      <c r="V28" s="2"/>
      <c r="W28" s="2"/>
      <c r="X28" s="2"/>
      <c r="Y28" s="2"/>
      <c r="Z28" s="2"/>
      <c r="AA28" s="2"/>
      <c r="AB28" s="2"/>
      <c r="AC28" s="2"/>
      <c r="AD28" s="2"/>
      <c r="AE28" s="2"/>
      <c r="AF28" s="2"/>
      <c r="AG28" s="2"/>
      <c r="AH28" s="2"/>
      <c r="AI28" s="2"/>
      <c r="AJ28" s="2"/>
      <c r="AK28" s="2"/>
    </row>
    <row r="29" spans="1:37" x14ac:dyDescent="0.3">
      <c r="A29" s="2"/>
      <c r="B29" s="180"/>
      <c r="C29" s="182"/>
      <c r="D29" s="182"/>
      <c r="E29" s="182"/>
      <c r="F29" s="182"/>
      <c r="G29" s="182"/>
      <c r="H29" s="182"/>
      <c r="I29" s="182"/>
      <c r="J29" s="182"/>
      <c r="K29" s="182"/>
      <c r="L29" s="182"/>
      <c r="M29" s="182"/>
      <c r="N29" s="182"/>
      <c r="O29" s="182"/>
      <c r="P29" s="182"/>
      <c r="Q29" s="182"/>
      <c r="R29" s="182"/>
      <c r="S29" s="182"/>
      <c r="T29" s="182"/>
      <c r="U29" s="183"/>
      <c r="V29" s="2"/>
      <c r="W29" s="2"/>
      <c r="X29" s="2"/>
      <c r="Y29" s="2"/>
      <c r="Z29" s="2"/>
      <c r="AA29" s="2"/>
      <c r="AB29" s="2"/>
      <c r="AC29" s="2"/>
      <c r="AD29" s="2"/>
      <c r="AE29" s="2"/>
      <c r="AF29" s="2"/>
      <c r="AG29" s="2"/>
      <c r="AH29" s="2"/>
      <c r="AI29" s="2"/>
      <c r="AJ29" s="2"/>
      <c r="AK29" s="2"/>
    </row>
    <row r="30" spans="1:37" x14ac:dyDescent="0.3">
      <c r="A30" s="2"/>
      <c r="B30" s="180"/>
      <c r="C30" s="182"/>
      <c r="D30" s="182"/>
      <c r="E30" s="182"/>
      <c r="F30" s="182"/>
      <c r="G30" s="182"/>
      <c r="H30" s="182"/>
      <c r="I30" s="182"/>
      <c r="J30" s="182"/>
      <c r="K30" s="182"/>
      <c r="L30" s="182"/>
      <c r="M30" s="182"/>
      <c r="N30" s="182"/>
      <c r="O30" s="182"/>
      <c r="P30" s="182"/>
      <c r="Q30" s="182"/>
      <c r="R30" s="182"/>
      <c r="S30" s="182"/>
      <c r="T30" s="182"/>
      <c r="U30" s="183"/>
      <c r="V30" s="2"/>
      <c r="W30" s="2"/>
      <c r="X30" s="2"/>
      <c r="Y30" s="2"/>
      <c r="Z30" s="2"/>
      <c r="AA30" s="2"/>
      <c r="AB30" s="2"/>
      <c r="AC30" s="2"/>
      <c r="AD30" s="2"/>
      <c r="AE30" s="2"/>
      <c r="AF30" s="2"/>
      <c r="AG30" s="2"/>
      <c r="AH30" s="2"/>
      <c r="AI30" s="2"/>
      <c r="AJ30" s="2"/>
      <c r="AK30" s="2"/>
    </row>
    <row r="31" spans="1:37" x14ac:dyDescent="0.3">
      <c r="A31" s="2"/>
      <c r="B31" s="180"/>
      <c r="C31" s="182"/>
      <c r="D31" s="182"/>
      <c r="E31" s="182"/>
      <c r="F31" s="182"/>
      <c r="G31" s="182"/>
      <c r="H31" s="182"/>
      <c r="I31" s="182"/>
      <c r="J31" s="182"/>
      <c r="K31" s="182"/>
      <c r="L31" s="182"/>
      <c r="M31" s="182"/>
      <c r="N31" s="182"/>
      <c r="O31" s="182"/>
      <c r="P31" s="182"/>
      <c r="Q31" s="182"/>
      <c r="R31" s="182"/>
      <c r="S31" s="182"/>
      <c r="T31" s="182"/>
      <c r="U31" s="183"/>
      <c r="V31" s="2"/>
      <c r="W31" s="2"/>
      <c r="X31" s="2"/>
      <c r="Y31" s="2"/>
      <c r="Z31" s="2"/>
      <c r="AA31" s="2"/>
      <c r="AB31" s="2"/>
      <c r="AC31" s="2"/>
      <c r="AD31" s="2"/>
      <c r="AE31" s="2"/>
      <c r="AF31" s="2"/>
      <c r="AG31" s="2"/>
      <c r="AH31" s="2"/>
      <c r="AI31" s="2"/>
      <c r="AJ31" s="2"/>
      <c r="AK31" s="2"/>
    </row>
    <row r="32" spans="1:37" x14ac:dyDescent="0.3">
      <c r="A32" s="2"/>
      <c r="B32" s="180"/>
      <c r="C32" s="182"/>
      <c r="D32" s="182"/>
      <c r="E32" s="182"/>
      <c r="F32" s="182"/>
      <c r="G32" s="182"/>
      <c r="H32" s="182"/>
      <c r="I32" s="182"/>
      <c r="J32" s="182"/>
      <c r="K32" s="182"/>
      <c r="L32" s="182"/>
      <c r="M32" s="182"/>
      <c r="N32" s="182"/>
      <c r="O32" s="182"/>
      <c r="P32" s="182"/>
      <c r="Q32" s="182"/>
      <c r="R32" s="182"/>
      <c r="S32" s="182"/>
      <c r="T32" s="182"/>
      <c r="U32" s="183"/>
      <c r="V32" s="2"/>
      <c r="W32" s="2"/>
      <c r="X32" s="2"/>
      <c r="Y32" s="2"/>
      <c r="Z32" s="2"/>
      <c r="AA32" s="2"/>
      <c r="AB32" s="2"/>
      <c r="AC32" s="2"/>
      <c r="AD32" s="2"/>
      <c r="AE32" s="2"/>
      <c r="AF32" s="2"/>
      <c r="AG32" s="2"/>
      <c r="AH32" s="2"/>
      <c r="AI32" s="2"/>
      <c r="AJ32" s="2"/>
      <c r="AK32" s="2"/>
    </row>
    <row r="33" spans="1:37" x14ac:dyDescent="0.3">
      <c r="A33" s="2"/>
      <c r="B33" s="180"/>
      <c r="C33" s="182"/>
      <c r="D33" s="182"/>
      <c r="E33" s="182"/>
      <c r="F33" s="182"/>
      <c r="G33" s="182"/>
      <c r="H33" s="182"/>
      <c r="I33" s="182"/>
      <c r="J33" s="182"/>
      <c r="K33" s="182"/>
      <c r="L33" s="182"/>
      <c r="M33" s="182"/>
      <c r="N33" s="182"/>
      <c r="O33" s="182"/>
      <c r="P33" s="182"/>
      <c r="Q33" s="182"/>
      <c r="R33" s="182"/>
      <c r="S33" s="182"/>
      <c r="T33" s="182"/>
      <c r="U33" s="183"/>
      <c r="V33" s="2"/>
      <c r="W33" s="2"/>
      <c r="X33" s="2"/>
      <c r="Y33" s="2"/>
      <c r="Z33" s="2"/>
      <c r="AA33" s="2"/>
      <c r="AB33" s="2"/>
      <c r="AC33" s="2"/>
      <c r="AD33" s="2"/>
      <c r="AE33" s="2"/>
      <c r="AF33" s="2"/>
      <c r="AG33" s="2"/>
      <c r="AH33" s="2"/>
      <c r="AI33" s="2"/>
      <c r="AJ33" s="2"/>
      <c r="AK33" s="2"/>
    </row>
    <row r="34" spans="1:37" x14ac:dyDescent="0.3">
      <c r="A34" s="2"/>
      <c r="B34" s="180"/>
      <c r="C34" s="182"/>
      <c r="D34" s="182"/>
      <c r="E34" s="182"/>
      <c r="F34" s="182"/>
      <c r="G34" s="182"/>
      <c r="H34" s="182"/>
      <c r="I34" s="182"/>
      <c r="J34" s="182"/>
      <c r="K34" s="182"/>
      <c r="L34" s="182"/>
      <c r="M34" s="182"/>
      <c r="N34" s="182"/>
      <c r="O34" s="182"/>
      <c r="P34" s="182"/>
      <c r="Q34" s="182"/>
      <c r="R34" s="182"/>
      <c r="S34" s="182"/>
      <c r="T34" s="182"/>
      <c r="U34" s="183"/>
      <c r="V34" s="2"/>
      <c r="W34" s="2"/>
      <c r="X34" s="2"/>
      <c r="Y34" s="2"/>
      <c r="Z34" s="2"/>
      <c r="AA34" s="2"/>
      <c r="AB34" s="2"/>
      <c r="AC34" s="2"/>
      <c r="AD34" s="2"/>
      <c r="AE34" s="2"/>
      <c r="AF34" s="2"/>
      <c r="AG34" s="2"/>
      <c r="AH34" s="2"/>
      <c r="AI34" s="2"/>
      <c r="AJ34" s="2"/>
      <c r="AK34" s="2"/>
    </row>
    <row r="35" spans="1:37" x14ac:dyDescent="0.3">
      <c r="A35" s="2"/>
      <c r="B35" s="180"/>
      <c r="C35" s="182"/>
      <c r="D35" s="182"/>
      <c r="E35" s="182"/>
      <c r="F35" s="182"/>
      <c r="G35" s="182"/>
      <c r="H35" s="182"/>
      <c r="I35" s="182"/>
      <c r="J35" s="182"/>
      <c r="K35" s="182"/>
      <c r="L35" s="182"/>
      <c r="M35" s="182"/>
      <c r="N35" s="182"/>
      <c r="O35" s="182"/>
      <c r="P35" s="182"/>
      <c r="Q35" s="182"/>
      <c r="R35" s="182"/>
      <c r="S35" s="182"/>
      <c r="T35" s="182"/>
      <c r="U35" s="183"/>
      <c r="V35" s="2"/>
      <c r="W35" s="2"/>
      <c r="X35" s="2"/>
      <c r="Y35" s="2"/>
      <c r="Z35" s="2"/>
      <c r="AA35" s="2"/>
      <c r="AB35" s="2"/>
      <c r="AC35" s="2"/>
      <c r="AD35" s="2"/>
      <c r="AE35" s="2"/>
      <c r="AF35" s="2"/>
      <c r="AG35" s="2"/>
      <c r="AH35" s="2"/>
      <c r="AI35" s="2"/>
      <c r="AJ35" s="2"/>
      <c r="AK35" s="2"/>
    </row>
    <row r="36" spans="1:37" x14ac:dyDescent="0.3">
      <c r="A36" s="2"/>
      <c r="B36" s="180"/>
      <c r="C36" s="182"/>
      <c r="D36" s="182"/>
      <c r="E36" s="182"/>
      <c r="F36" s="182"/>
      <c r="G36" s="182"/>
      <c r="H36" s="182"/>
      <c r="I36" s="182"/>
      <c r="J36" s="182"/>
      <c r="K36" s="182"/>
      <c r="L36" s="182"/>
      <c r="M36" s="182"/>
      <c r="N36" s="182"/>
      <c r="O36" s="182"/>
      <c r="P36" s="182"/>
      <c r="Q36" s="182"/>
      <c r="R36" s="182"/>
      <c r="S36" s="182"/>
      <c r="T36" s="182"/>
      <c r="U36" s="183"/>
      <c r="V36" s="2"/>
      <c r="W36" s="2"/>
      <c r="X36" s="2"/>
      <c r="Y36" s="2"/>
      <c r="Z36" s="2"/>
      <c r="AA36" s="2"/>
      <c r="AB36" s="2"/>
      <c r="AC36" s="2"/>
      <c r="AD36" s="2"/>
      <c r="AE36" s="2"/>
      <c r="AF36" s="2"/>
      <c r="AG36" s="2"/>
      <c r="AH36" s="2"/>
      <c r="AI36" s="2"/>
      <c r="AJ36" s="2"/>
      <c r="AK36" s="2"/>
    </row>
    <row r="37" spans="1:37" x14ac:dyDescent="0.3">
      <c r="A37" s="2"/>
      <c r="B37" s="184"/>
      <c r="C37" s="185"/>
      <c r="D37" s="185"/>
      <c r="E37" s="185"/>
      <c r="F37" s="185"/>
      <c r="G37" s="185"/>
      <c r="H37" s="185"/>
      <c r="I37" s="185"/>
      <c r="J37" s="185"/>
      <c r="K37" s="185"/>
      <c r="L37" s="185"/>
      <c r="M37" s="185"/>
      <c r="N37" s="185"/>
      <c r="O37" s="185"/>
      <c r="P37" s="185"/>
      <c r="Q37" s="185"/>
      <c r="R37" s="185"/>
      <c r="S37" s="185"/>
      <c r="T37" s="185"/>
      <c r="U37" s="186"/>
      <c r="V37" s="2"/>
      <c r="W37" s="2"/>
      <c r="X37" s="2"/>
      <c r="Y37" s="2"/>
      <c r="Z37" s="2"/>
      <c r="AA37" s="2"/>
      <c r="AB37" s="2"/>
      <c r="AC37" s="2"/>
      <c r="AD37" s="2"/>
      <c r="AE37" s="2"/>
      <c r="AF37" s="2"/>
      <c r="AG37" s="2"/>
      <c r="AH37" s="2"/>
      <c r="AI37" s="2"/>
      <c r="AJ37" s="2"/>
      <c r="AK37" s="2"/>
    </row>
    <row r="38" spans="1:37"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1:37"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1:37"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7"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1:37"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1:37"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7"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1:37"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1:37"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row>
    <row r="65" spans="1:37"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row>
    <row r="66" spans="1:37"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row>
    <row r="67" spans="1:37"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row>
    <row r="68" spans="1:37"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row>
    <row r="70" spans="1:37"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row>
    <row r="71" spans="1:37"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row>
    <row r="72" spans="1:37"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row>
    <row r="73" spans="1:37"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row>
    <row r="74" spans="1:37"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row>
    <row r="75" spans="1:37"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row>
    <row r="76" spans="1:37"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1:37"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row>
    <row r="78" spans="1:37"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row>
    <row r="79" spans="1:37"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row>
    <row r="80" spans="1:37"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row>
    <row r="81" spans="1:37"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row>
    <row r="82" spans="1:37"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row>
    <row r="83" spans="1:37"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row>
    <row r="84" spans="1:37"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row>
    <row r="85" spans="1:37"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row>
    <row r="86" spans="1:37"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row>
    <row r="87" spans="1:37"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row>
    <row r="88" spans="1:37"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row>
    <row r="89" spans="1:37"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row>
    <row r="90" spans="1:37"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row>
    <row r="91" spans="1:37"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row>
    <row r="92" spans="1:37" x14ac:dyDescent="0.3">
      <c r="A92" s="2"/>
      <c r="B92" s="122"/>
      <c r="C92" s="12"/>
      <c r="D92" s="12" t="s">
        <v>102</v>
      </c>
      <c r="E92" s="12" t="s">
        <v>103</v>
      </c>
      <c r="F92" s="447" t="s">
        <v>105</v>
      </c>
      <c r="G92" s="448"/>
      <c r="H92" s="122"/>
      <c r="I92" s="2"/>
      <c r="J92" s="2"/>
      <c r="K92" s="2"/>
      <c r="L92" s="2"/>
      <c r="M92" s="2"/>
      <c r="N92" s="2"/>
      <c r="O92" s="2"/>
      <c r="P92" s="6"/>
      <c r="Q92" s="449" t="s">
        <v>155</v>
      </c>
      <c r="R92" s="450"/>
      <c r="S92" s="450"/>
      <c r="T92" s="450"/>
      <c r="U92" s="451"/>
      <c r="V92" s="2"/>
      <c r="W92" s="2"/>
      <c r="X92" s="2"/>
      <c r="Y92" s="2"/>
      <c r="Z92" s="2"/>
      <c r="AA92" s="2"/>
      <c r="AB92" s="2"/>
      <c r="AC92" s="2"/>
      <c r="AD92" s="2"/>
      <c r="AE92" s="2"/>
      <c r="AF92" s="2"/>
      <c r="AG92" s="2"/>
      <c r="AH92" s="2"/>
      <c r="AI92" s="2"/>
      <c r="AJ92" s="2"/>
      <c r="AK92" s="2"/>
    </row>
    <row r="93" spans="1:37" x14ac:dyDescent="0.3">
      <c r="A93" s="2"/>
      <c r="B93" s="123"/>
      <c r="C93" s="136" t="s">
        <v>99</v>
      </c>
      <c r="D93" s="14" t="s">
        <v>101</v>
      </c>
      <c r="E93" s="14" t="s">
        <v>104</v>
      </c>
      <c r="F93" s="12" t="s">
        <v>92</v>
      </c>
      <c r="G93" s="13" t="s">
        <v>106</v>
      </c>
      <c r="H93" s="16" t="s">
        <v>26</v>
      </c>
      <c r="I93" s="2"/>
      <c r="J93" s="2"/>
      <c r="K93" s="2"/>
      <c r="L93" s="2"/>
      <c r="M93" s="2"/>
      <c r="N93" s="2"/>
      <c r="O93" s="2"/>
      <c r="P93" s="6"/>
      <c r="Q93" s="280"/>
      <c r="R93" s="280" t="s">
        <v>31</v>
      </c>
      <c r="S93" s="280" t="s">
        <v>32</v>
      </c>
      <c r="T93" s="280" t="s">
        <v>68</v>
      </c>
      <c r="U93" s="280" t="s">
        <v>34</v>
      </c>
      <c r="V93" s="2"/>
      <c r="W93" s="2"/>
      <c r="X93" s="2"/>
      <c r="Y93" s="2"/>
      <c r="Z93" s="2"/>
      <c r="AA93" s="2"/>
      <c r="AB93" s="2"/>
      <c r="AC93" s="2"/>
      <c r="AD93" s="2"/>
      <c r="AE93" s="2"/>
      <c r="AF93" s="2"/>
      <c r="AG93" s="2"/>
      <c r="AH93" s="2"/>
      <c r="AI93" s="2"/>
      <c r="AJ93" s="2"/>
      <c r="AK93" s="2"/>
    </row>
    <row r="94" spans="1:37" x14ac:dyDescent="0.3">
      <c r="A94" s="2"/>
      <c r="B94" s="10">
        <v>1</v>
      </c>
      <c r="C94" s="10"/>
      <c r="D94" s="10"/>
      <c r="E94" s="10">
        <f>SUM(C94*D94)</f>
        <v>0</v>
      </c>
      <c r="F94" s="111">
        <v>0</v>
      </c>
      <c r="G94" s="111">
        <v>0</v>
      </c>
      <c r="H94" s="121">
        <v>0.03</v>
      </c>
      <c r="I94" s="2"/>
      <c r="J94" s="2"/>
      <c r="K94" s="2"/>
      <c r="L94" s="2"/>
      <c r="M94" s="2"/>
      <c r="N94" s="2"/>
      <c r="O94" s="2"/>
      <c r="P94" s="6"/>
      <c r="Q94" s="10">
        <v>1</v>
      </c>
      <c r="R94" s="124">
        <f>SUM(G6/demogr!J$16)</f>
        <v>4.9236380214269432E-2</v>
      </c>
      <c r="S94" s="124">
        <f>SUM(D6/demogr!I$26)</f>
        <v>6.473672213357648E-2</v>
      </c>
      <c r="T94" s="124">
        <f>SUM(E6)/demogr!I$26</f>
        <v>0</v>
      </c>
      <c r="U94" s="124">
        <f>SUM(H6/demogr!F$16)</f>
        <v>5.0443717888836989E-2</v>
      </c>
      <c r="V94" s="2"/>
      <c r="W94" s="2"/>
      <c r="X94" s="2"/>
      <c r="Y94" s="2"/>
      <c r="Z94" s="2"/>
      <c r="AA94" s="2"/>
      <c r="AB94" s="2"/>
      <c r="AC94" s="2"/>
      <c r="AD94" s="2"/>
      <c r="AE94" s="2"/>
      <c r="AF94" s="2"/>
      <c r="AG94" s="2"/>
      <c r="AH94" s="2"/>
      <c r="AI94" s="2"/>
      <c r="AJ94" s="2"/>
      <c r="AK94" s="2"/>
    </row>
    <row r="95" spans="1:37" x14ac:dyDescent="0.3">
      <c r="A95" s="2"/>
      <c r="B95" s="10">
        <v>2</v>
      </c>
      <c r="C95" s="10"/>
      <c r="D95" s="10"/>
      <c r="E95" s="10">
        <f t="shared" ref="E95:E105" si="4">SUM(C95*D95)</f>
        <v>0</v>
      </c>
      <c r="F95" s="111">
        <v>0</v>
      </c>
      <c r="G95" s="111">
        <v>0</v>
      </c>
      <c r="H95" s="18">
        <v>0.03</v>
      </c>
      <c r="I95" s="2"/>
      <c r="J95" s="2"/>
      <c r="K95" s="2"/>
      <c r="L95" s="2"/>
      <c r="M95" s="2"/>
      <c r="N95" s="2"/>
      <c r="O95" s="2"/>
      <c r="P95" s="6"/>
      <c r="Q95" s="10">
        <v>2</v>
      </c>
      <c r="R95" s="124">
        <f>SUM(G7/demogr!J$16)</f>
        <v>8.8899019831319814E-2</v>
      </c>
      <c r="S95" s="124">
        <f>SUM(D7/demogr!I$26)</f>
        <v>0.10394346934123547</v>
      </c>
      <c r="T95" s="124">
        <f>SUM(E7)/demogr!I$26</f>
        <v>0</v>
      </c>
      <c r="U95" s="124">
        <f>SUM(H7/demogr!F$16)</f>
        <v>8.7108827650630549E-2</v>
      </c>
      <c r="V95" s="2"/>
      <c r="W95" s="2"/>
      <c r="X95" s="2"/>
      <c r="Y95" s="2"/>
      <c r="Z95" s="2"/>
      <c r="AA95" s="2"/>
      <c r="AB95" s="2"/>
      <c r="AC95" s="2"/>
      <c r="AD95" s="2"/>
      <c r="AE95" s="2"/>
      <c r="AF95" s="2"/>
      <c r="AG95" s="2"/>
      <c r="AH95" s="2"/>
      <c r="AI95" s="2"/>
      <c r="AJ95" s="2"/>
      <c r="AK95" s="2"/>
    </row>
    <row r="96" spans="1:37" x14ac:dyDescent="0.3">
      <c r="A96" s="2"/>
      <c r="B96" s="10">
        <v>3</v>
      </c>
      <c r="C96" s="10"/>
      <c r="D96" s="10"/>
      <c r="E96" s="10">
        <f t="shared" si="4"/>
        <v>0</v>
      </c>
      <c r="F96" s="111">
        <v>0</v>
      </c>
      <c r="G96" s="111">
        <v>0</v>
      </c>
      <c r="H96" s="18">
        <v>0.03</v>
      </c>
      <c r="I96" s="2"/>
      <c r="J96" s="2"/>
      <c r="K96" s="2"/>
      <c r="L96" s="2"/>
      <c r="M96" s="2"/>
      <c r="N96" s="2"/>
      <c r="O96" s="2"/>
      <c r="P96" s="6"/>
      <c r="Q96" s="10">
        <v>3</v>
      </c>
      <c r="R96" s="124">
        <f>SUM(G8/demogr!J$16)</f>
        <v>0.10713471620697515</v>
      </c>
      <c r="S96" s="124">
        <f>SUM(D8/demogr!I$26)</f>
        <v>0.12673808981080464</v>
      </c>
      <c r="T96" s="124">
        <f>SUM(E8)/demogr!I$26</f>
        <v>0</v>
      </c>
      <c r="U96" s="124">
        <f>SUM(H8/demogr!F$16)</f>
        <v>0.10999532928538067</v>
      </c>
      <c r="V96" s="2"/>
      <c r="W96" s="2"/>
      <c r="X96" s="2"/>
      <c r="Y96" s="2"/>
      <c r="Z96" s="2"/>
      <c r="AA96" s="2"/>
      <c r="AB96" s="2"/>
      <c r="AC96" s="2"/>
      <c r="AD96" s="2"/>
      <c r="AE96" s="2"/>
      <c r="AF96" s="2"/>
      <c r="AG96" s="2"/>
      <c r="AH96" s="2"/>
      <c r="AI96" s="2"/>
      <c r="AJ96" s="2"/>
      <c r="AK96" s="2"/>
    </row>
    <row r="97" spans="1:37" x14ac:dyDescent="0.3">
      <c r="A97" s="2"/>
      <c r="B97" s="10">
        <v>4</v>
      </c>
      <c r="C97" s="10"/>
      <c r="D97" s="10"/>
      <c r="E97" s="10">
        <f t="shared" si="4"/>
        <v>0</v>
      </c>
      <c r="F97" s="111">
        <v>0</v>
      </c>
      <c r="G97" s="111">
        <v>0</v>
      </c>
      <c r="H97" s="18">
        <v>0.03</v>
      </c>
      <c r="I97" s="2"/>
      <c r="J97" s="2"/>
      <c r="K97" s="2"/>
      <c r="L97" s="2"/>
      <c r="M97" s="2"/>
      <c r="N97" s="2"/>
      <c r="O97" s="2"/>
      <c r="P97" s="6"/>
      <c r="Q97" s="10">
        <v>4</v>
      </c>
      <c r="R97" s="124">
        <f>SUM(G9/demogr!K$16)</f>
        <v>0.15723699159281981</v>
      </c>
      <c r="S97" s="124">
        <f>SUM(D9/demogr!I$26)</f>
        <v>0.18258490996124915</v>
      </c>
      <c r="T97" s="124">
        <f>SUM(E9)/demogr!I$26</f>
        <v>0</v>
      </c>
      <c r="U97" s="124">
        <f>SUM(H9/demogr!F$16)</f>
        <v>0.16184026156001868</v>
      </c>
      <c r="V97" s="2"/>
      <c r="W97" s="2"/>
      <c r="X97" s="2"/>
      <c r="Y97" s="2"/>
      <c r="Z97" s="2"/>
      <c r="AA97" s="2"/>
      <c r="AB97" s="2"/>
      <c r="AC97" s="2"/>
      <c r="AD97" s="2"/>
      <c r="AE97" s="2"/>
      <c r="AF97" s="2"/>
      <c r="AG97" s="2"/>
      <c r="AH97" s="2"/>
      <c r="AI97" s="2"/>
      <c r="AJ97" s="2"/>
      <c r="AK97" s="2"/>
    </row>
    <row r="98" spans="1:37" x14ac:dyDescent="0.3">
      <c r="A98" s="2"/>
      <c r="B98" s="10">
        <v>5</v>
      </c>
      <c r="C98" s="10"/>
      <c r="D98" s="10"/>
      <c r="E98" s="10">
        <f t="shared" si="4"/>
        <v>0</v>
      </c>
      <c r="F98" s="111">
        <v>0</v>
      </c>
      <c r="G98" s="111">
        <v>0</v>
      </c>
      <c r="H98" s="18">
        <v>0.03</v>
      </c>
      <c r="I98" s="2"/>
      <c r="J98" s="2"/>
      <c r="K98" s="2"/>
      <c r="L98" s="2"/>
      <c r="M98" s="2"/>
      <c r="N98" s="2"/>
      <c r="O98" s="2"/>
      <c r="P98" s="6"/>
      <c r="Q98" s="10">
        <v>5</v>
      </c>
      <c r="R98" s="124">
        <f>SUM(G10/demogr!K$16)</f>
        <v>0.18314019541013407</v>
      </c>
      <c r="S98" s="124">
        <f>SUM(D10/demogr!I$26)</f>
        <v>0.22543879644403922</v>
      </c>
      <c r="T98" s="124">
        <f>SUM(E10)/demogr!I$26</f>
        <v>0</v>
      </c>
      <c r="U98" s="124">
        <f>SUM(H10/demogr!F$16)</f>
        <v>0.1884633348902382</v>
      </c>
      <c r="V98" s="2"/>
      <c r="W98" s="2"/>
      <c r="X98" s="2"/>
      <c r="Y98" s="2"/>
      <c r="Z98" s="2"/>
      <c r="AA98" s="2"/>
      <c r="AB98" s="2"/>
      <c r="AC98" s="2"/>
      <c r="AD98" s="2"/>
      <c r="AE98" s="2"/>
      <c r="AF98" s="2"/>
      <c r="AG98" s="2"/>
      <c r="AH98" s="2"/>
      <c r="AI98" s="2"/>
      <c r="AJ98" s="2"/>
      <c r="AK98" s="2"/>
    </row>
    <row r="99" spans="1:37" x14ac:dyDescent="0.3">
      <c r="A99" s="2"/>
      <c r="B99" s="10">
        <v>6</v>
      </c>
      <c r="C99" s="10"/>
      <c r="D99" s="10"/>
      <c r="E99" s="10">
        <f t="shared" si="4"/>
        <v>0</v>
      </c>
      <c r="F99" s="111">
        <v>0</v>
      </c>
      <c r="G99" s="111">
        <v>0</v>
      </c>
      <c r="H99" s="18">
        <v>0.03</v>
      </c>
      <c r="I99" s="2"/>
      <c r="J99" s="2"/>
      <c r="K99" s="2"/>
      <c r="L99" s="2"/>
      <c r="M99" s="2"/>
      <c r="N99" s="2"/>
      <c r="O99" s="2"/>
      <c r="P99" s="6"/>
      <c r="Q99" s="10">
        <v>6</v>
      </c>
      <c r="R99" s="124">
        <f>SUM(G11/demogr!K$16)</f>
        <v>0.26221313337877755</v>
      </c>
      <c r="S99" s="124">
        <f>SUM(D11/demogr!I$26)</f>
        <v>0.28356507864144059</v>
      </c>
      <c r="T99" s="124">
        <f>SUM(E11)/demogr!I$26</f>
        <v>0</v>
      </c>
      <c r="U99" s="124">
        <f>SUM(H11/demogr!F$16)</f>
        <v>0.26973376926669779</v>
      </c>
      <c r="V99" s="2"/>
      <c r="W99" s="2"/>
      <c r="X99" s="2"/>
      <c r="Y99" s="2"/>
      <c r="Z99" s="2"/>
      <c r="AA99" s="2"/>
      <c r="AB99" s="2"/>
      <c r="AC99" s="2"/>
      <c r="AD99" s="2"/>
      <c r="AE99" s="2"/>
      <c r="AF99" s="2"/>
      <c r="AG99" s="2"/>
      <c r="AH99" s="2"/>
      <c r="AI99" s="2"/>
      <c r="AJ99" s="2"/>
      <c r="AK99" s="2"/>
    </row>
    <row r="100" spans="1:37" x14ac:dyDescent="0.3">
      <c r="A100" s="2"/>
      <c r="B100" s="10">
        <v>7</v>
      </c>
      <c r="C100" s="10"/>
      <c r="D100" s="10"/>
      <c r="E100" s="10">
        <f t="shared" si="4"/>
        <v>0</v>
      </c>
      <c r="F100" s="111">
        <v>0</v>
      </c>
      <c r="G100" s="111">
        <v>0</v>
      </c>
      <c r="H100" s="18">
        <v>0.03</v>
      </c>
      <c r="I100" s="2"/>
      <c r="J100" s="2"/>
      <c r="K100" s="2"/>
      <c r="L100" s="2"/>
      <c r="M100" s="2"/>
      <c r="N100" s="2"/>
      <c r="O100" s="2"/>
      <c r="P100" s="6"/>
      <c r="Q100" s="10">
        <v>7</v>
      </c>
      <c r="R100" s="124">
        <f>SUM(G12)/demogr!L$16</f>
        <v>0.31636116768499661</v>
      </c>
      <c r="S100" s="124">
        <f>SUM(D12/demogr!I$26)</f>
        <v>0.3483018007750171</v>
      </c>
      <c r="T100" s="124">
        <f>SUM(E12)/demogr!I$26</f>
        <v>0</v>
      </c>
      <c r="U100" s="124">
        <f>SUM(H12/demogr!F$16)</f>
        <v>0.32695002335357309</v>
      </c>
      <c r="V100" s="2"/>
      <c r="W100" s="2"/>
      <c r="X100" s="2"/>
      <c r="Y100" s="2"/>
      <c r="Z100" s="2"/>
      <c r="AA100" s="2"/>
      <c r="AB100" s="2"/>
      <c r="AC100" s="2"/>
      <c r="AD100" s="2"/>
      <c r="AE100" s="2"/>
      <c r="AF100" s="2"/>
    </row>
    <row r="101" spans="1:37" x14ac:dyDescent="0.3">
      <c r="A101" s="2"/>
      <c r="B101" s="10">
        <v>8</v>
      </c>
      <c r="C101" s="10"/>
      <c r="D101" s="10"/>
      <c r="E101" s="10">
        <f t="shared" si="4"/>
        <v>0</v>
      </c>
      <c r="F101" s="111">
        <v>0</v>
      </c>
      <c r="G101" s="111">
        <v>0</v>
      </c>
      <c r="H101" s="18">
        <v>0.03</v>
      </c>
      <c r="I101" s="2"/>
      <c r="J101" s="2"/>
      <c r="K101" s="2"/>
      <c r="L101" s="2"/>
      <c r="M101" s="2"/>
      <c r="N101" s="2"/>
      <c r="O101" s="2"/>
      <c r="P101" s="6"/>
      <c r="Q101" s="10">
        <v>8</v>
      </c>
      <c r="R101" s="124">
        <f>SUM(G13)/demogr!L$16</f>
        <v>0.33740665308893414</v>
      </c>
      <c r="S101" s="124">
        <f>SUM(D13/demogr!I$26)</f>
        <v>0.37474356051971736</v>
      </c>
      <c r="T101" s="124">
        <f>SUM(E13)/demogr!I$26</f>
        <v>0</v>
      </c>
      <c r="U101" s="124">
        <f>SUM(H13/demogr!F$16)</f>
        <v>0.34866884633348905</v>
      </c>
      <c r="V101" s="2"/>
      <c r="W101" s="2"/>
      <c r="X101" s="2"/>
      <c r="Y101" s="2"/>
      <c r="Z101" s="2"/>
      <c r="AA101" s="2"/>
      <c r="AB101" s="2"/>
      <c r="AC101" s="2"/>
      <c r="AD101" s="2"/>
      <c r="AE101" s="2"/>
      <c r="AF101" s="2"/>
    </row>
    <row r="102" spans="1:37" x14ac:dyDescent="0.3">
      <c r="B102" s="10">
        <v>9</v>
      </c>
      <c r="C102" s="10"/>
      <c r="D102" s="10"/>
      <c r="E102" s="10">
        <f t="shared" si="4"/>
        <v>0</v>
      </c>
      <c r="F102" s="111">
        <v>0</v>
      </c>
      <c r="G102" s="111">
        <v>0</v>
      </c>
      <c r="H102" s="18">
        <v>0.03</v>
      </c>
      <c r="I102" s="2"/>
      <c r="J102" s="2"/>
      <c r="K102" s="2"/>
      <c r="L102" s="2"/>
      <c r="M102" s="2"/>
      <c r="N102" s="2"/>
      <c r="O102" s="2"/>
      <c r="P102" s="6"/>
      <c r="Q102" s="10">
        <v>9</v>
      </c>
      <c r="R102" s="124">
        <f>SUM(G14)/demogr!L$16</f>
        <v>0.37768725956098664</v>
      </c>
      <c r="S102" s="124">
        <f>SUM(D14/demogr!I$26)</f>
        <v>0.3925233644859813</v>
      </c>
      <c r="T102" s="124">
        <f>SUM(E14)/demogr!I$26</f>
        <v>0</v>
      </c>
      <c r="U102" s="124">
        <f>SUM(H14/demogr!F$16)</f>
        <v>0.39023820644558616</v>
      </c>
      <c r="V102" s="2"/>
      <c r="W102" s="2"/>
      <c r="X102" s="2"/>
      <c r="Y102" s="2"/>
      <c r="Z102" s="2"/>
    </row>
    <row r="103" spans="1:37" x14ac:dyDescent="0.3">
      <c r="B103" s="10">
        <v>10</v>
      </c>
      <c r="C103" s="10"/>
      <c r="D103" s="10"/>
      <c r="E103" s="10">
        <f t="shared" si="4"/>
        <v>0</v>
      </c>
      <c r="F103" s="111">
        <v>0</v>
      </c>
      <c r="G103" s="111">
        <v>0</v>
      </c>
      <c r="H103" s="18">
        <v>0.03</v>
      </c>
      <c r="I103" s="2"/>
      <c r="J103" s="2"/>
      <c r="K103" s="2"/>
      <c r="L103" s="2"/>
      <c r="M103" s="2"/>
      <c r="N103" s="2"/>
      <c r="O103" s="2"/>
      <c r="P103" s="6"/>
      <c r="Q103" s="10">
        <v>10</v>
      </c>
      <c r="R103" s="124">
        <f>SUM(G15/demogr!M$16)</f>
        <v>0.47295768273365013</v>
      </c>
      <c r="S103" s="124">
        <f>SUM(D15/demogr!I$26)</f>
        <v>0.4654661499886027</v>
      </c>
      <c r="T103" s="124">
        <f>SUM(E15)/demogr!I$26</f>
        <v>0</v>
      </c>
      <c r="U103" s="124">
        <f>SUM(H15/demogr!F$16)</f>
        <v>0.48855674918262493</v>
      </c>
      <c r="V103" s="2"/>
      <c r="W103" s="2"/>
      <c r="X103" s="2"/>
      <c r="Y103" s="2"/>
      <c r="Z103" s="2"/>
    </row>
    <row r="104" spans="1:37" x14ac:dyDescent="0.3">
      <c r="B104" s="10">
        <v>11</v>
      </c>
      <c r="C104" s="10"/>
      <c r="D104" s="10"/>
      <c r="E104" s="10">
        <f t="shared" si="4"/>
        <v>0</v>
      </c>
      <c r="F104" s="111">
        <v>0</v>
      </c>
      <c r="G104" s="111">
        <v>0</v>
      </c>
      <c r="H104" s="18">
        <v>0.03</v>
      </c>
      <c r="I104" s="2"/>
      <c r="J104" s="2"/>
      <c r="K104" s="2"/>
      <c r="L104" s="2"/>
      <c r="M104" s="2"/>
      <c r="N104" s="2"/>
      <c r="O104" s="2"/>
      <c r="P104" s="6"/>
      <c r="Q104" s="10">
        <v>11</v>
      </c>
      <c r="R104" s="124">
        <f>SUM(G16/demogr!M$16)</f>
        <v>0.49060873500792035</v>
      </c>
      <c r="S104" s="124">
        <f>SUM(D16/demogr!I$26)</f>
        <v>0.49578299521312968</v>
      </c>
      <c r="T104" s="124">
        <f>SUM(E16)/demogr!I$26</f>
        <v>0</v>
      </c>
      <c r="U104" s="124">
        <f>SUM(H16/demogr!F$16)</f>
        <v>0.5067725361980383</v>
      </c>
      <c r="V104" s="2"/>
      <c r="W104" s="2"/>
      <c r="X104" s="2"/>
      <c r="Y104" s="2"/>
      <c r="Z104" s="2"/>
    </row>
    <row r="105" spans="1:37" x14ac:dyDescent="0.3">
      <c r="B105" s="10">
        <v>12</v>
      </c>
      <c r="C105" s="10"/>
      <c r="D105" s="10"/>
      <c r="E105" s="10">
        <f t="shared" si="4"/>
        <v>0</v>
      </c>
      <c r="F105" s="111">
        <v>0</v>
      </c>
      <c r="G105" s="111">
        <v>0</v>
      </c>
      <c r="H105" s="18">
        <v>0.03</v>
      </c>
      <c r="I105" s="2"/>
      <c r="J105" s="2"/>
      <c r="K105" s="2"/>
      <c r="L105" s="2"/>
      <c r="M105" s="2"/>
      <c r="N105" s="2"/>
      <c r="O105" s="2"/>
      <c r="P105" s="6"/>
      <c r="Q105" s="10">
        <v>12</v>
      </c>
      <c r="R105" s="124">
        <f>SUM(G17/demogr!M$16)</f>
        <v>0.63996379271328352</v>
      </c>
      <c r="S105" s="124">
        <f>SUM(D17/demogr!I$26)</f>
        <v>0.56940961932983813</v>
      </c>
      <c r="T105" s="124">
        <f>SUM(E17)/demogr!I$26</f>
        <v>0</v>
      </c>
      <c r="U105" s="124">
        <f>SUM(H17/demogr!F$16)</f>
        <v>0.61653432975245215</v>
      </c>
      <c r="V105" s="2"/>
      <c r="W105" s="2"/>
      <c r="X105" s="2"/>
      <c r="Y105" s="2"/>
      <c r="Z105" s="2"/>
    </row>
    <row r="106" spans="1:37" x14ac:dyDescent="0.3">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sheetData>
  <mergeCells count="3">
    <mergeCell ref="F92:G92"/>
    <mergeCell ref="Q92:U92"/>
    <mergeCell ref="B3:H4"/>
  </mergeCells>
  <hyperlinks>
    <hyperlink ref="F92:G92" location="sykefr!A1" display="sjukefråvere i %"/>
    <hyperlink ref="C93" location="'tal tils'!A1" display="tal tils"/>
    <hyperlink ref="A1" location="FREMSIDE_ØKONOMI!A1" display="TILBAKE TIL FRAMSIDA"/>
  </hyperlinks>
  <pageMargins left="0.70866141732283472" right="0.70866141732283472" top="0.74803149606299213" bottom="0.74803149606299213" header="0.31496062992125984" footer="0.31496062992125984"/>
  <pageSetup paperSize="9"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Y168"/>
  <sheetViews>
    <sheetView workbookViewId="0"/>
  </sheetViews>
  <sheetFormatPr baseColWidth="10" defaultColWidth="11.453125" defaultRowHeight="10.5" x14ac:dyDescent="0.25"/>
  <cols>
    <col min="1" max="1" width="2.1796875" style="8" customWidth="1"/>
    <col min="2" max="2" width="2.7265625" style="8" customWidth="1"/>
    <col min="3" max="3" width="5.7265625" style="8" customWidth="1"/>
    <col min="4" max="4" width="6.54296875" style="8" customWidth="1"/>
    <col min="5" max="5" width="6.26953125" style="8" customWidth="1"/>
    <col min="6" max="6" width="6.453125" style="8" customWidth="1"/>
    <col min="7" max="8" width="6.54296875" style="8" customWidth="1"/>
    <col min="9" max="10" width="5.7265625" style="8" customWidth="1"/>
    <col min="11" max="11" width="7" style="8" customWidth="1"/>
    <col min="12" max="16384" width="11.453125" style="8"/>
  </cols>
  <sheetData>
    <row r="1" spans="1:51" ht="12" customHeight="1" x14ac:dyDescent="0.35">
      <c r="A1" s="163" t="s">
        <v>36</v>
      </c>
      <c r="B1" s="7"/>
      <c r="C1" s="7"/>
      <c r="D1" s="7"/>
      <c r="E1" s="7"/>
      <c r="F1" s="7"/>
      <c r="G1" s="7"/>
      <c r="H1" s="7"/>
      <c r="I1" s="9"/>
      <c r="J1" s="9"/>
      <c r="K1" s="7"/>
      <c r="L1" s="7"/>
      <c r="M1" s="7"/>
      <c r="N1" s="7"/>
      <c r="O1" s="7"/>
      <c r="P1" s="7"/>
      <c r="Q1" s="7"/>
      <c r="R1" s="7"/>
      <c r="S1" s="7"/>
      <c r="T1" s="7"/>
      <c r="U1" s="7"/>
      <c r="V1" s="7"/>
    </row>
    <row r="2" spans="1:51" ht="12" customHeight="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row>
    <row r="3" spans="1:51" ht="12" customHeight="1" x14ac:dyDescent="0.25">
      <c r="A3" s="7"/>
      <c r="B3" s="453" t="s">
        <v>515</v>
      </c>
      <c r="C3" s="454"/>
      <c r="D3" s="454"/>
      <c r="E3" s="454"/>
      <c r="F3" s="454"/>
      <c r="G3" s="454"/>
      <c r="H3" s="455"/>
      <c r="I3" s="12" t="s">
        <v>50</v>
      </c>
      <c r="J3" s="118" t="s">
        <v>91</v>
      </c>
      <c r="K3" s="188"/>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row>
    <row r="4" spans="1:51" ht="12" customHeight="1" x14ac:dyDescent="0.25">
      <c r="A4" s="7"/>
      <c r="B4" s="456"/>
      <c r="C4" s="457"/>
      <c r="D4" s="457"/>
      <c r="E4" s="457"/>
      <c r="F4" s="457"/>
      <c r="G4" s="457"/>
      <c r="H4" s="458"/>
      <c r="I4" s="14" t="s">
        <v>29</v>
      </c>
      <c r="J4" s="119" t="s">
        <v>30</v>
      </c>
      <c r="K4" s="190"/>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ht="12" customHeight="1" x14ac:dyDescent="0.25">
      <c r="A5" s="7"/>
      <c r="B5" s="280"/>
      <c r="C5" s="329" t="s">
        <v>209</v>
      </c>
      <c r="D5" s="204" t="s">
        <v>210</v>
      </c>
      <c r="E5" s="204"/>
      <c r="F5" s="204" t="s">
        <v>33</v>
      </c>
      <c r="G5" s="204" t="s">
        <v>31</v>
      </c>
      <c r="H5" s="205" t="s">
        <v>34</v>
      </c>
      <c r="I5" s="16" t="s">
        <v>2</v>
      </c>
      <c r="J5" s="120" t="s">
        <v>35</v>
      </c>
      <c r="K5" s="16" t="s">
        <v>154</v>
      </c>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ht="12" customHeight="1" x14ac:dyDescent="0.25">
      <c r="A6" s="7"/>
      <c r="B6" s="10">
        <v>1</v>
      </c>
      <c r="C6" s="330">
        <v>-183</v>
      </c>
      <c r="D6" s="191">
        <v>-183</v>
      </c>
      <c r="E6" s="191"/>
      <c r="F6" s="191">
        <f>SUM(C6-D6)</f>
        <v>0</v>
      </c>
      <c r="G6" s="191">
        <v>31</v>
      </c>
      <c r="H6" s="191">
        <v>265</v>
      </c>
      <c r="I6" s="121">
        <f>SUM(C6/D$17)</f>
        <v>8.3181818181818176E-2</v>
      </c>
      <c r="J6" s="18">
        <f>SUM(D6/D$17)</f>
        <v>8.3181818181818176E-2</v>
      </c>
      <c r="K6" s="221">
        <f>SUM(I6-J6)</f>
        <v>0</v>
      </c>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12" customHeight="1" x14ac:dyDescent="0.25">
      <c r="A7" s="7"/>
      <c r="B7" s="10">
        <v>2</v>
      </c>
      <c r="C7" s="330">
        <v>-367</v>
      </c>
      <c r="D7" s="191">
        <v>-367</v>
      </c>
      <c r="E7" s="191"/>
      <c r="F7" s="191">
        <f t="shared" ref="F7:F17" si="0">SUM(C7-D7)</f>
        <v>0</v>
      </c>
      <c r="G7" s="191">
        <v>91</v>
      </c>
      <c r="H7" s="191">
        <v>729</v>
      </c>
      <c r="I7" s="121">
        <f t="shared" ref="I7:I17" si="1">SUM(C7/D$17)</f>
        <v>0.16681818181818181</v>
      </c>
      <c r="J7" s="18">
        <f t="shared" ref="J7:J17" si="2">SUM(D7/D$17)</f>
        <v>0.16681818181818181</v>
      </c>
      <c r="K7" s="221">
        <f t="shared" ref="K7:K17" si="3">SUM(I7-J7)</f>
        <v>0</v>
      </c>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ht="12" customHeight="1" x14ac:dyDescent="0.25">
      <c r="A8" s="7"/>
      <c r="B8" s="10">
        <v>3</v>
      </c>
      <c r="C8" s="330">
        <v>-550</v>
      </c>
      <c r="D8" s="191">
        <v>-550</v>
      </c>
      <c r="E8" s="191"/>
      <c r="F8" s="191">
        <f t="shared" si="0"/>
        <v>0</v>
      </c>
      <c r="G8" s="191">
        <v>368</v>
      </c>
      <c r="H8" s="191">
        <v>591</v>
      </c>
      <c r="I8" s="121">
        <f t="shared" si="1"/>
        <v>0.25</v>
      </c>
      <c r="J8" s="18">
        <f t="shared" si="2"/>
        <v>0.25</v>
      </c>
      <c r="K8" s="221">
        <f t="shared" si="3"/>
        <v>0</v>
      </c>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ht="12" customHeight="1" x14ac:dyDescent="0.25">
      <c r="A9" s="7"/>
      <c r="B9" s="10">
        <v>4</v>
      </c>
      <c r="C9" s="330"/>
      <c r="D9" s="191">
        <v>-733</v>
      </c>
      <c r="E9" s="191"/>
      <c r="F9" s="191">
        <f t="shared" si="0"/>
        <v>733</v>
      </c>
      <c r="G9" s="191">
        <v>649</v>
      </c>
      <c r="H9" s="191">
        <v>772</v>
      </c>
      <c r="I9" s="121">
        <f t="shared" si="1"/>
        <v>0</v>
      </c>
      <c r="J9" s="18">
        <f t="shared" si="2"/>
        <v>0.33318181818181819</v>
      </c>
      <c r="K9" s="221">
        <f t="shared" si="3"/>
        <v>-0.33318181818181819</v>
      </c>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1" ht="12" customHeight="1" x14ac:dyDescent="0.25">
      <c r="A10" s="7"/>
      <c r="B10" s="10">
        <v>5</v>
      </c>
      <c r="C10" s="330"/>
      <c r="D10" s="191">
        <v>-917</v>
      </c>
      <c r="E10" s="191"/>
      <c r="F10" s="191">
        <f t="shared" si="0"/>
        <v>917</v>
      </c>
      <c r="G10" s="191">
        <v>867</v>
      </c>
      <c r="H10" s="191">
        <v>1235</v>
      </c>
      <c r="I10" s="121">
        <f t="shared" si="1"/>
        <v>0</v>
      </c>
      <c r="J10" s="18">
        <f t="shared" si="2"/>
        <v>0.41681818181818181</v>
      </c>
      <c r="K10" s="221">
        <f t="shared" si="3"/>
        <v>-0.41681818181818181</v>
      </c>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1" ht="12" customHeight="1" x14ac:dyDescent="0.25">
      <c r="A11" s="7"/>
      <c r="B11" s="10">
        <v>6</v>
      </c>
      <c r="C11" s="330"/>
      <c r="D11" s="191">
        <v>-1100</v>
      </c>
      <c r="E11" s="191"/>
      <c r="F11" s="191">
        <f t="shared" si="0"/>
        <v>1100</v>
      </c>
      <c r="G11" s="191">
        <v>881</v>
      </c>
      <c r="H11" s="191">
        <v>1280</v>
      </c>
      <c r="I11" s="121">
        <f t="shared" si="1"/>
        <v>0</v>
      </c>
      <c r="J11" s="18">
        <f t="shared" si="2"/>
        <v>0.5</v>
      </c>
      <c r="K11" s="221">
        <f t="shared" si="3"/>
        <v>-0.5</v>
      </c>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51" ht="12" customHeight="1" x14ac:dyDescent="0.25">
      <c r="A12" s="7"/>
      <c r="B12" s="10">
        <v>7</v>
      </c>
      <c r="C12" s="330"/>
      <c r="D12" s="191">
        <v>-1283</v>
      </c>
      <c r="E12" s="191"/>
      <c r="F12" s="191">
        <f t="shared" si="0"/>
        <v>1283</v>
      </c>
      <c r="G12" s="191">
        <v>1030</v>
      </c>
      <c r="H12" s="191">
        <v>1598</v>
      </c>
      <c r="I12" s="121">
        <f t="shared" si="1"/>
        <v>0</v>
      </c>
      <c r="J12" s="18">
        <f t="shared" si="2"/>
        <v>0.58318181818181813</v>
      </c>
      <c r="K12" s="221">
        <f t="shared" si="3"/>
        <v>-0.58318181818181813</v>
      </c>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1" ht="12" customHeight="1" x14ac:dyDescent="0.25">
      <c r="A13" s="7"/>
      <c r="B13" s="10">
        <v>8</v>
      </c>
      <c r="C13" s="330"/>
      <c r="D13" s="191">
        <v>-1467</v>
      </c>
      <c r="E13" s="191"/>
      <c r="F13" s="191">
        <f t="shared" si="0"/>
        <v>1467</v>
      </c>
      <c r="G13" s="191">
        <v>1060</v>
      </c>
      <c r="H13" s="191">
        <v>1648</v>
      </c>
      <c r="I13" s="121">
        <f t="shared" si="1"/>
        <v>0</v>
      </c>
      <c r="J13" s="18">
        <f t="shared" si="2"/>
        <v>0.66681818181818187</v>
      </c>
      <c r="K13" s="221">
        <f t="shared" si="3"/>
        <v>-0.66681818181818187</v>
      </c>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51" ht="12" customHeight="1" x14ac:dyDescent="0.25">
      <c r="A14" s="7"/>
      <c r="B14" s="10">
        <v>9</v>
      </c>
      <c r="C14" s="330"/>
      <c r="D14" s="191">
        <v>-1650</v>
      </c>
      <c r="E14" s="191"/>
      <c r="F14" s="191">
        <f t="shared" si="0"/>
        <v>1650</v>
      </c>
      <c r="G14" s="191">
        <v>1199</v>
      </c>
      <c r="H14" s="191">
        <v>1810</v>
      </c>
      <c r="I14" s="121">
        <f t="shared" si="1"/>
        <v>0</v>
      </c>
      <c r="J14" s="18">
        <f t="shared" si="2"/>
        <v>0.75</v>
      </c>
      <c r="K14" s="221">
        <f t="shared" si="3"/>
        <v>-0.75</v>
      </c>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row>
    <row r="15" spans="1:51" ht="12" customHeight="1" x14ac:dyDescent="0.25">
      <c r="A15" s="7"/>
      <c r="B15" s="10">
        <v>10</v>
      </c>
      <c r="C15" s="330"/>
      <c r="D15" s="191">
        <v>-1833</v>
      </c>
      <c r="E15" s="191"/>
      <c r="F15" s="191">
        <f t="shared" si="0"/>
        <v>1833</v>
      </c>
      <c r="G15" s="191">
        <v>1262</v>
      </c>
      <c r="H15" s="191">
        <v>2247</v>
      </c>
      <c r="I15" s="121">
        <f t="shared" si="1"/>
        <v>0</v>
      </c>
      <c r="J15" s="18">
        <f t="shared" si="2"/>
        <v>0.83318181818181813</v>
      </c>
      <c r="K15" s="221">
        <f t="shared" si="3"/>
        <v>-0.83318181818181813</v>
      </c>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row>
    <row r="16" spans="1:51" ht="12" customHeight="1" x14ac:dyDescent="0.25">
      <c r="A16" s="7"/>
      <c r="B16" s="10">
        <v>11</v>
      </c>
      <c r="C16" s="330"/>
      <c r="D16" s="191">
        <v>-2017</v>
      </c>
      <c r="E16" s="191"/>
      <c r="F16" s="191">
        <f t="shared" si="0"/>
        <v>2017</v>
      </c>
      <c r="G16" s="191">
        <v>1419</v>
      </c>
      <c r="H16" s="191">
        <v>2292</v>
      </c>
      <c r="I16" s="121">
        <f t="shared" si="1"/>
        <v>0</v>
      </c>
      <c r="J16" s="18">
        <f t="shared" si="2"/>
        <v>0.91681818181818187</v>
      </c>
      <c r="K16" s="221">
        <f t="shared" si="3"/>
        <v>-0.91681818181818187</v>
      </c>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row>
    <row r="17" spans="1:51" ht="12" customHeight="1" x14ac:dyDescent="0.25">
      <c r="A17" s="7"/>
      <c r="B17" s="10">
        <v>12</v>
      </c>
      <c r="C17" s="330"/>
      <c r="D17" s="191">
        <v>-2200</v>
      </c>
      <c r="E17" s="191"/>
      <c r="F17" s="191">
        <f t="shared" si="0"/>
        <v>2200</v>
      </c>
      <c r="G17" s="207">
        <v>1198</v>
      </c>
      <c r="H17" s="191">
        <v>-6618</v>
      </c>
      <c r="I17" s="121">
        <f t="shared" si="1"/>
        <v>0</v>
      </c>
      <c r="J17" s="18">
        <f t="shared" si="2"/>
        <v>1</v>
      </c>
      <c r="K17" s="221">
        <f t="shared" si="3"/>
        <v>-1</v>
      </c>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row>
    <row r="18" spans="1:51" ht="12"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row>
    <row r="19" spans="1:51" ht="12" customHeight="1" x14ac:dyDescent="0.25">
      <c r="A19" s="7"/>
      <c r="B19" s="222"/>
      <c r="C19" s="223"/>
      <c r="D19" s="223"/>
      <c r="E19" s="223"/>
      <c r="F19" s="223"/>
      <c r="G19" s="223"/>
      <c r="H19" s="223"/>
      <c r="I19" s="223"/>
      <c r="J19" s="223"/>
      <c r="K19" s="223"/>
      <c r="L19" s="223"/>
      <c r="M19" s="223"/>
      <c r="N19" s="223"/>
      <c r="O19" s="223"/>
      <c r="P19" s="223"/>
      <c r="Q19" s="224"/>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row>
    <row r="20" spans="1:51" ht="12" customHeight="1" x14ac:dyDescent="0.25">
      <c r="A20" s="7"/>
      <c r="B20" s="225"/>
      <c r="C20" s="138"/>
      <c r="D20" s="138"/>
      <c r="E20" s="138"/>
      <c r="F20" s="138"/>
      <c r="G20" s="138"/>
      <c r="H20" s="138"/>
      <c r="I20" s="138"/>
      <c r="J20" s="138"/>
      <c r="K20" s="138"/>
      <c r="L20" s="138"/>
      <c r="M20" s="138"/>
      <c r="N20" s="138"/>
      <c r="O20" s="138"/>
      <c r="P20" s="138"/>
      <c r="Q20" s="154"/>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row>
    <row r="21" spans="1:51" ht="12" customHeight="1" x14ac:dyDescent="0.25">
      <c r="A21" s="7"/>
      <c r="B21" s="225"/>
      <c r="C21" s="138"/>
      <c r="D21" s="138"/>
      <c r="E21" s="138"/>
      <c r="F21" s="138"/>
      <c r="G21" s="138"/>
      <c r="H21" s="138"/>
      <c r="I21" s="138"/>
      <c r="J21" s="138"/>
      <c r="K21" s="138"/>
      <c r="L21" s="138"/>
      <c r="M21" s="138"/>
      <c r="N21" s="138"/>
      <c r="O21" s="138"/>
      <c r="P21" s="138"/>
      <c r="Q21" s="154"/>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row>
    <row r="22" spans="1:51" ht="12" customHeight="1" x14ac:dyDescent="0.25">
      <c r="A22" s="7"/>
      <c r="B22" s="225"/>
      <c r="C22" s="138"/>
      <c r="D22" s="138"/>
      <c r="E22" s="138"/>
      <c r="F22" s="138"/>
      <c r="G22" s="138"/>
      <c r="H22" s="138"/>
      <c r="I22" s="138"/>
      <c r="J22" s="138"/>
      <c r="K22" s="138"/>
      <c r="L22" s="138"/>
      <c r="M22" s="138"/>
      <c r="N22" s="138"/>
      <c r="O22" s="138"/>
      <c r="P22" s="138"/>
      <c r="Q22" s="154"/>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row>
    <row r="23" spans="1:51" ht="12" customHeight="1" x14ac:dyDescent="0.25">
      <c r="A23" s="7"/>
      <c r="B23" s="225"/>
      <c r="C23" s="138"/>
      <c r="D23" s="138"/>
      <c r="E23" s="138"/>
      <c r="F23" s="138"/>
      <c r="G23" s="138"/>
      <c r="H23" s="138"/>
      <c r="I23" s="138"/>
      <c r="J23" s="138"/>
      <c r="K23" s="138"/>
      <c r="L23" s="138"/>
      <c r="M23" s="138"/>
      <c r="N23" s="138"/>
      <c r="O23" s="138"/>
      <c r="P23" s="138"/>
      <c r="Q23" s="154"/>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row>
    <row r="24" spans="1:51" ht="12" customHeight="1" x14ac:dyDescent="0.25">
      <c r="A24" s="7"/>
      <c r="B24" s="225"/>
      <c r="C24" s="138"/>
      <c r="D24" s="138"/>
      <c r="E24" s="138"/>
      <c r="F24" s="138"/>
      <c r="G24" s="138"/>
      <c r="H24" s="138"/>
      <c r="I24" s="138"/>
      <c r="J24" s="138"/>
      <c r="K24" s="138"/>
      <c r="L24" s="138"/>
      <c r="M24" s="138"/>
      <c r="N24" s="138"/>
      <c r="O24" s="138"/>
      <c r="P24" s="138"/>
      <c r="Q24" s="154"/>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row>
    <row r="25" spans="1:51" ht="12" customHeight="1" x14ac:dyDescent="0.25">
      <c r="A25" s="7"/>
      <c r="B25" s="225"/>
      <c r="C25" s="138"/>
      <c r="D25" s="138"/>
      <c r="E25" s="138"/>
      <c r="F25" s="138"/>
      <c r="G25" s="138"/>
      <c r="H25" s="138"/>
      <c r="I25" s="138"/>
      <c r="J25" s="138"/>
      <c r="K25" s="138"/>
      <c r="L25" s="138"/>
      <c r="M25" s="138"/>
      <c r="N25" s="138"/>
      <c r="O25" s="138"/>
      <c r="P25" s="138"/>
      <c r="Q25" s="154"/>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row>
    <row r="26" spans="1:51" ht="12" customHeight="1" x14ac:dyDescent="0.25">
      <c r="A26" s="7"/>
      <c r="B26" s="225"/>
      <c r="C26" s="138"/>
      <c r="D26" s="138"/>
      <c r="E26" s="138"/>
      <c r="F26" s="138"/>
      <c r="G26" s="138"/>
      <c r="H26" s="138"/>
      <c r="I26" s="138"/>
      <c r="J26" s="138"/>
      <c r="K26" s="138"/>
      <c r="L26" s="138"/>
      <c r="M26" s="138"/>
      <c r="N26" s="138"/>
      <c r="O26" s="138"/>
      <c r="P26" s="138"/>
      <c r="Q26" s="154"/>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row>
    <row r="27" spans="1:51" ht="12" customHeight="1" x14ac:dyDescent="0.25">
      <c r="A27" s="7"/>
      <c r="B27" s="225"/>
      <c r="C27" s="138"/>
      <c r="D27" s="138"/>
      <c r="E27" s="138"/>
      <c r="F27" s="138"/>
      <c r="G27" s="138"/>
      <c r="H27" s="138"/>
      <c r="I27" s="138"/>
      <c r="J27" s="138"/>
      <c r="K27" s="138"/>
      <c r="L27" s="138"/>
      <c r="M27" s="138"/>
      <c r="N27" s="138"/>
      <c r="O27" s="138"/>
      <c r="P27" s="138"/>
      <c r="Q27" s="154"/>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row>
    <row r="28" spans="1:51" ht="12" customHeight="1" x14ac:dyDescent="0.25">
      <c r="A28" s="7"/>
      <c r="B28" s="225"/>
      <c r="C28" s="138"/>
      <c r="D28" s="138"/>
      <c r="E28" s="138"/>
      <c r="F28" s="138"/>
      <c r="G28" s="138"/>
      <c r="H28" s="138"/>
      <c r="I28" s="138"/>
      <c r="J28" s="138"/>
      <c r="K28" s="138"/>
      <c r="L28" s="138"/>
      <c r="M28" s="138"/>
      <c r="N28" s="138"/>
      <c r="O28" s="138"/>
      <c r="P28" s="138"/>
      <c r="Q28" s="154"/>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row>
    <row r="29" spans="1:51" ht="12" customHeight="1" x14ac:dyDescent="0.25">
      <c r="A29" s="7"/>
      <c r="B29" s="225"/>
      <c r="C29" s="138"/>
      <c r="D29" s="138"/>
      <c r="E29" s="138"/>
      <c r="F29" s="138"/>
      <c r="G29" s="138"/>
      <c r="H29" s="138"/>
      <c r="I29" s="138"/>
      <c r="J29" s="138"/>
      <c r="K29" s="138"/>
      <c r="L29" s="138"/>
      <c r="M29" s="138"/>
      <c r="N29" s="138"/>
      <c r="O29" s="138"/>
      <c r="P29" s="138"/>
      <c r="Q29" s="154"/>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row>
    <row r="30" spans="1:51" ht="12" customHeight="1" x14ac:dyDescent="0.25">
      <c r="A30" s="7"/>
      <c r="B30" s="225"/>
      <c r="C30" s="138"/>
      <c r="D30" s="138"/>
      <c r="E30" s="138"/>
      <c r="F30" s="138"/>
      <c r="G30" s="138"/>
      <c r="H30" s="138"/>
      <c r="I30" s="138"/>
      <c r="J30" s="138"/>
      <c r="K30" s="138"/>
      <c r="L30" s="138"/>
      <c r="M30" s="138"/>
      <c r="N30" s="138"/>
      <c r="O30" s="138"/>
      <c r="P30" s="138"/>
      <c r="Q30" s="154"/>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row>
    <row r="31" spans="1:51" ht="12" customHeight="1" x14ac:dyDescent="0.25">
      <c r="A31" s="7"/>
      <c r="B31" s="225"/>
      <c r="C31" s="138"/>
      <c r="D31" s="138"/>
      <c r="E31" s="138"/>
      <c r="F31" s="138"/>
      <c r="G31" s="138"/>
      <c r="H31" s="138"/>
      <c r="I31" s="138"/>
      <c r="J31" s="138"/>
      <c r="K31" s="138"/>
      <c r="L31" s="138"/>
      <c r="M31" s="138"/>
      <c r="N31" s="138"/>
      <c r="O31" s="138"/>
      <c r="P31" s="138"/>
      <c r="Q31" s="154"/>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row>
    <row r="32" spans="1:51" ht="12" customHeight="1" x14ac:dyDescent="0.25">
      <c r="A32" s="7"/>
      <c r="B32" s="225"/>
      <c r="C32" s="138"/>
      <c r="D32" s="138"/>
      <c r="E32" s="138"/>
      <c r="F32" s="138"/>
      <c r="G32" s="138"/>
      <c r="H32" s="138"/>
      <c r="I32" s="138"/>
      <c r="J32" s="138"/>
      <c r="K32" s="138"/>
      <c r="L32" s="138"/>
      <c r="M32" s="138"/>
      <c r="N32" s="138"/>
      <c r="O32" s="138"/>
      <c r="P32" s="138"/>
      <c r="Q32" s="154"/>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row>
    <row r="33" spans="1:51" ht="12" customHeight="1" x14ac:dyDescent="0.25">
      <c r="A33" s="7"/>
      <c r="B33" s="225"/>
      <c r="C33" s="138"/>
      <c r="D33" s="138"/>
      <c r="E33" s="138"/>
      <c r="F33" s="138"/>
      <c r="G33" s="138"/>
      <c r="H33" s="138"/>
      <c r="I33" s="138"/>
      <c r="J33" s="138"/>
      <c r="K33" s="138"/>
      <c r="L33" s="138"/>
      <c r="M33" s="138"/>
      <c r="N33" s="138"/>
      <c r="O33" s="138"/>
      <c r="P33" s="138"/>
      <c r="Q33" s="154"/>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row>
    <row r="34" spans="1:51" ht="12" customHeight="1" x14ac:dyDescent="0.25">
      <c r="A34" s="7"/>
      <c r="B34" s="225"/>
      <c r="C34" s="138"/>
      <c r="D34" s="138"/>
      <c r="E34" s="138"/>
      <c r="F34" s="138"/>
      <c r="G34" s="138"/>
      <c r="H34" s="138"/>
      <c r="I34" s="138"/>
      <c r="J34" s="138"/>
      <c r="K34" s="138"/>
      <c r="L34" s="138"/>
      <c r="M34" s="138"/>
      <c r="N34" s="138"/>
      <c r="O34" s="138"/>
      <c r="P34" s="138"/>
      <c r="Q34" s="154"/>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row>
    <row r="35" spans="1:51" ht="12" customHeight="1" x14ac:dyDescent="0.25">
      <c r="A35" s="7"/>
      <c r="B35" s="225"/>
      <c r="C35" s="138"/>
      <c r="D35" s="138"/>
      <c r="E35" s="138"/>
      <c r="F35" s="138"/>
      <c r="G35" s="138"/>
      <c r="H35" s="138"/>
      <c r="I35" s="138"/>
      <c r="J35" s="138"/>
      <c r="K35" s="138"/>
      <c r="L35" s="138"/>
      <c r="M35" s="138"/>
      <c r="N35" s="138"/>
      <c r="O35" s="138"/>
      <c r="P35" s="138"/>
      <c r="Q35" s="154"/>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row>
    <row r="36" spans="1:51" ht="12" customHeight="1" x14ac:dyDescent="0.25">
      <c r="A36" s="7"/>
      <c r="B36" s="225"/>
      <c r="C36" s="138"/>
      <c r="D36" s="138"/>
      <c r="E36" s="138"/>
      <c r="F36" s="138"/>
      <c r="G36" s="138"/>
      <c r="H36" s="138"/>
      <c r="I36" s="138"/>
      <c r="J36" s="138"/>
      <c r="K36" s="138"/>
      <c r="L36" s="138"/>
      <c r="M36" s="138"/>
      <c r="N36" s="138"/>
      <c r="O36" s="138"/>
      <c r="P36" s="138"/>
      <c r="Q36" s="154"/>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12" customHeight="1" x14ac:dyDescent="0.25">
      <c r="A37" s="7"/>
      <c r="B37" s="226"/>
      <c r="C37" s="227"/>
      <c r="D37" s="227"/>
      <c r="E37" s="227"/>
      <c r="F37" s="227"/>
      <c r="G37" s="227"/>
      <c r="H37" s="227"/>
      <c r="I37" s="227"/>
      <c r="J37" s="227"/>
      <c r="K37" s="227"/>
      <c r="L37" s="227"/>
      <c r="M37" s="227"/>
      <c r="N37" s="227"/>
      <c r="O37" s="227"/>
      <c r="P37" s="227"/>
      <c r="Q37" s="228"/>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row>
    <row r="38" spans="1:51" ht="12"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row>
    <row r="39" spans="1:51" ht="12"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row>
    <row r="40" spans="1:51" ht="12"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row>
    <row r="41" spans="1:51" ht="12"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row>
    <row r="42" spans="1:51" ht="12"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row>
    <row r="43" spans="1:51" ht="12"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row>
    <row r="44" spans="1:51" ht="12"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row>
    <row r="45" spans="1:51" ht="12"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row>
    <row r="46" spans="1:51" ht="12"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row>
    <row r="47" spans="1:51" ht="12"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row>
    <row r="48" spans="1:51" ht="12"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row>
    <row r="49" spans="1:51" ht="12"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row>
    <row r="50" spans="1:51" ht="12"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row>
    <row r="51" spans="1:51" ht="12"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row>
    <row r="52" spans="1:51" ht="12"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row>
    <row r="53" spans="1:51" ht="12"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row>
    <row r="54" spans="1:51" ht="12"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row>
    <row r="55" spans="1:51" ht="12"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row>
    <row r="56" spans="1:51" ht="12"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row>
    <row r="57" spans="1:51" ht="12"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row>
    <row r="58" spans="1:51" ht="12"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row>
    <row r="59" spans="1:51" ht="12"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row>
    <row r="60" spans="1:5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row>
    <row r="61" spans="1:5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row>
    <row r="62" spans="1:5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row>
    <row r="63" spans="1:5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row>
    <row r="64" spans="1:5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row>
    <row r="65" spans="1:5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row>
    <row r="66" spans="1:5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row>
    <row r="67" spans="1:5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row>
    <row r="68" spans="1:5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row>
    <row r="70" spans="1:5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row>
    <row r="71" spans="1:5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row>
    <row r="72" spans="1:5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row>
    <row r="73" spans="1:5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row>
    <row r="74" spans="1:5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row>
    <row r="75" spans="1:5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row>
    <row r="76" spans="1:5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row>
    <row r="77" spans="1:5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row>
    <row r="78" spans="1:5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row>
    <row r="79" spans="1:5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row>
    <row r="80" spans="1:5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row>
    <row r="81" spans="1:5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row>
    <row r="82" spans="1:5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row>
    <row r="83" spans="1:5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row>
    <row r="84" spans="1:5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row>
    <row r="85" spans="1:5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row>
    <row r="86" spans="1:5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row>
    <row r="87" spans="1:5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row>
    <row r="88" spans="1:5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row>
    <row r="89" spans="1:5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row>
    <row r="90" spans="1:5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row>
    <row r="91" spans="1:5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row>
    <row r="92" spans="1:5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row>
    <row r="93" spans="1:5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row>
    <row r="94" spans="1:5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row>
    <row r="95" spans="1:5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row>
    <row r="96" spans="1:5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row>
    <row r="97" spans="1:5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row>
    <row r="98" spans="1:5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row>
    <row r="99" spans="1:5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row>
    <row r="100" spans="1:5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row>
    <row r="101" spans="1:5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row>
    <row r="102" spans="1:5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row>
    <row r="103" spans="1:5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row>
    <row r="104" spans="1:5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row>
    <row r="105" spans="1:5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row>
    <row r="106" spans="1:5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row>
    <row r="107" spans="1:5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row>
    <row r="108" spans="1:5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row>
    <row r="109" spans="1:5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row>
    <row r="110" spans="1:5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row>
    <row r="111" spans="1:5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row>
    <row r="112" spans="1:5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row>
    <row r="113" spans="1:5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row>
    <row r="114" spans="1:5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row>
    <row r="115" spans="1:5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row>
    <row r="116" spans="1:5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row>
    <row r="117" spans="1:5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row>
    <row r="118" spans="1:5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row>
    <row r="119" spans="1:5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row>
    <row r="120" spans="1:5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row>
    <row r="121" spans="1:5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row>
    <row r="122" spans="1:5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row>
    <row r="123" spans="1:5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row>
    <row r="124" spans="1:5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row>
    <row r="125" spans="1:5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row>
    <row r="126" spans="1:5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row>
    <row r="127" spans="1:5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row>
    <row r="128" spans="1:5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row>
    <row r="129" spans="1:5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row>
    <row r="130" spans="1:5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row>
    <row r="131" spans="1:5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row>
    <row r="132" spans="1:5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row>
    <row r="133" spans="1:5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row>
    <row r="134" spans="1:5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row>
    <row r="135" spans="1:5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row>
    <row r="136" spans="1:5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row>
    <row r="137" spans="1:5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row>
    <row r="138" spans="1:5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row>
    <row r="139" spans="1:5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row>
    <row r="140" spans="1:5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row>
    <row r="141" spans="1:5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row>
    <row r="142" spans="1:5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row>
    <row r="143" spans="1:5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row>
    <row r="144" spans="1:5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row>
    <row r="145" spans="1:5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row>
    <row r="146" spans="1:5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row>
    <row r="147" spans="1:5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row>
    <row r="148" spans="1:5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row>
    <row r="149" spans="1:5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row>
    <row r="150" spans="1:5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row>
    <row r="151" spans="1:5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row>
    <row r="152" spans="1:5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row>
    <row r="153" spans="1:5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row>
    <row r="154" spans="1:5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row>
    <row r="155" spans="1:5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row>
    <row r="156" spans="1:5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row>
    <row r="157" spans="1:5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row>
    <row r="158" spans="1:5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row>
    <row r="159" spans="1:5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row>
    <row r="160" spans="1:5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row>
    <row r="161" spans="1:5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row>
    <row r="162" spans="1:5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row>
    <row r="163" spans="1:5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row>
    <row r="164" spans="1:5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row>
    <row r="165" spans="1:5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row>
    <row r="166" spans="1:5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row>
    <row r="167" spans="1:5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row>
    <row r="168" spans="1:5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row>
  </sheetData>
  <mergeCells count="1">
    <mergeCell ref="B3:H4"/>
  </mergeCells>
  <hyperlinks>
    <hyperlink ref="A1" location="FREMSIDE_ØKONOMI!A1" display="TILBAKE TIL FRAMSIDA"/>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J118"/>
  <sheetViews>
    <sheetView workbookViewId="0"/>
  </sheetViews>
  <sheetFormatPr baseColWidth="10" defaultColWidth="11.453125" defaultRowHeight="10.5" x14ac:dyDescent="0.25"/>
  <cols>
    <col min="1" max="1" width="2.1796875" style="8" customWidth="1"/>
    <col min="2" max="2" width="2.81640625" style="8" customWidth="1"/>
    <col min="3" max="3" width="5.7265625" style="8" customWidth="1"/>
    <col min="4" max="4" width="6" style="8" customWidth="1"/>
    <col min="5" max="5" width="6.453125" style="8" customWidth="1"/>
    <col min="6" max="6" width="6.7265625" style="8" customWidth="1"/>
    <col min="7" max="7" width="6.26953125" style="8" customWidth="1"/>
    <col min="8" max="8" width="6" style="8" customWidth="1"/>
    <col min="9" max="9" width="5" style="8" customWidth="1"/>
    <col min="10" max="10" width="4.81640625" style="8" customWidth="1"/>
    <col min="11" max="11" width="5.1796875" style="8" customWidth="1"/>
    <col min="12" max="14" width="11.453125" style="8"/>
    <col min="15" max="15" width="1.26953125" style="8" customWidth="1"/>
    <col min="16" max="16" width="3" style="8" customWidth="1"/>
    <col min="17" max="17" width="6.81640625" style="8" customWidth="1"/>
    <col min="18" max="18" width="6" style="8" customWidth="1"/>
    <col min="19" max="19" width="6.7265625" style="8" customWidth="1"/>
    <col min="20" max="20" width="5.453125" style="8" customWidth="1"/>
    <col min="21" max="21" width="7" style="8" customWidth="1"/>
    <col min="22" max="22" width="5.54296875" style="8" customWidth="1"/>
    <col min="23" max="23" width="7.26953125" style="8" customWidth="1"/>
    <col min="24" max="24" width="6" style="8" customWidth="1"/>
    <col min="25" max="16384" width="11.453125" style="8"/>
  </cols>
  <sheetData>
    <row r="1" spans="1:36" ht="12" customHeight="1" x14ac:dyDescent="0.35">
      <c r="A1" s="163" t="s">
        <v>36</v>
      </c>
      <c r="B1" s="7"/>
      <c r="C1" s="7"/>
      <c r="E1" s="9"/>
      <c r="F1" s="7"/>
      <c r="G1" s="7"/>
      <c r="H1" s="7"/>
      <c r="I1" s="7"/>
      <c r="J1" s="9"/>
      <c r="K1" s="7"/>
      <c r="L1" s="7"/>
      <c r="M1" s="7"/>
      <c r="N1" s="7"/>
      <c r="O1" s="7"/>
      <c r="P1" s="7"/>
      <c r="Q1" s="7"/>
      <c r="R1" s="7"/>
      <c r="S1" s="7"/>
      <c r="T1" s="7"/>
      <c r="U1" s="7"/>
      <c r="V1" s="7"/>
      <c r="W1" s="7"/>
      <c r="X1" s="7"/>
      <c r="Y1" s="7"/>
      <c r="Z1" s="7"/>
      <c r="AA1" s="7"/>
      <c r="AB1" s="7"/>
      <c r="AC1" s="7"/>
    </row>
    <row r="2" spans="1:36" ht="12" customHeight="1" x14ac:dyDescent="0.25">
      <c r="A2" s="11"/>
      <c r="B2" s="7"/>
      <c r="C2" s="7"/>
      <c r="D2" s="9"/>
      <c r="E2" s="9"/>
      <c r="F2" s="7"/>
      <c r="G2" s="7"/>
      <c r="H2" s="7"/>
      <c r="I2" s="7"/>
      <c r="J2" s="7"/>
      <c r="K2" s="7"/>
      <c r="L2" s="7"/>
      <c r="M2" s="7"/>
      <c r="N2" s="7"/>
      <c r="O2" s="7"/>
      <c r="P2" s="7"/>
      <c r="Q2" s="7"/>
      <c r="R2" s="7"/>
      <c r="S2" s="7"/>
      <c r="T2" s="7"/>
      <c r="U2" s="7"/>
      <c r="V2" s="7"/>
      <c r="W2" s="7"/>
      <c r="X2" s="148"/>
      <c r="Y2" s="7"/>
      <c r="Z2" s="7"/>
      <c r="AA2" s="7"/>
      <c r="AB2" s="7"/>
      <c r="AC2" s="7"/>
      <c r="AD2" s="7"/>
      <c r="AE2" s="7"/>
      <c r="AF2" s="7"/>
      <c r="AG2" s="7"/>
      <c r="AH2" s="7"/>
      <c r="AI2" s="7"/>
      <c r="AJ2" s="7"/>
    </row>
    <row r="3" spans="1:36" ht="12" customHeight="1" x14ac:dyDescent="0.25">
      <c r="A3" s="7"/>
      <c r="B3" s="453" t="s">
        <v>516</v>
      </c>
      <c r="C3" s="454"/>
      <c r="D3" s="454"/>
      <c r="E3" s="454"/>
      <c r="F3" s="454"/>
      <c r="G3" s="454"/>
      <c r="H3" s="455"/>
      <c r="I3" s="12" t="s">
        <v>50</v>
      </c>
      <c r="J3" s="118" t="s">
        <v>91</v>
      </c>
      <c r="K3" s="187"/>
      <c r="L3" s="7"/>
      <c r="M3" s="7"/>
      <c r="N3" s="7"/>
      <c r="O3" s="7"/>
      <c r="P3" s="7"/>
      <c r="Q3" s="7"/>
      <c r="R3" s="7"/>
      <c r="S3" s="7"/>
      <c r="T3" s="7"/>
      <c r="U3" s="7"/>
      <c r="V3" s="7"/>
      <c r="W3" s="7"/>
      <c r="X3" s="7"/>
      <c r="Y3" s="7"/>
      <c r="Z3" s="7"/>
      <c r="AA3" s="7"/>
      <c r="AB3" s="7"/>
      <c r="AC3" s="7"/>
      <c r="AD3" s="7"/>
      <c r="AE3" s="7"/>
      <c r="AF3" s="7"/>
      <c r="AG3" s="7"/>
      <c r="AH3" s="7"/>
      <c r="AI3" s="7"/>
      <c r="AJ3" s="7"/>
    </row>
    <row r="4" spans="1:36" ht="12" customHeight="1" x14ac:dyDescent="0.25">
      <c r="A4" s="7"/>
      <c r="B4" s="456"/>
      <c r="C4" s="457"/>
      <c r="D4" s="457"/>
      <c r="E4" s="457"/>
      <c r="F4" s="457"/>
      <c r="G4" s="457"/>
      <c r="H4" s="458"/>
      <c r="I4" s="14" t="s">
        <v>29</v>
      </c>
      <c r="J4" s="119" t="s">
        <v>30</v>
      </c>
      <c r="K4" s="189"/>
      <c r="L4" s="7"/>
      <c r="M4" s="7"/>
      <c r="N4" s="7"/>
      <c r="O4" s="7"/>
      <c r="P4" s="7"/>
      <c r="Q4" s="7"/>
      <c r="R4" s="7"/>
      <c r="S4" s="7"/>
      <c r="T4" s="7"/>
      <c r="U4" s="7"/>
      <c r="V4" s="7"/>
      <c r="W4" s="7"/>
      <c r="X4" s="7"/>
      <c r="Y4" s="7"/>
      <c r="Z4" s="7"/>
      <c r="AA4" s="7"/>
      <c r="AB4" s="7"/>
      <c r="AC4" s="7"/>
      <c r="AD4" s="7"/>
      <c r="AE4" s="7"/>
      <c r="AF4" s="7"/>
      <c r="AG4" s="7"/>
      <c r="AH4" s="7"/>
      <c r="AI4" s="7"/>
      <c r="AJ4" s="7"/>
    </row>
    <row r="5" spans="1:36" ht="12" customHeight="1" x14ac:dyDescent="0.25">
      <c r="A5" s="7"/>
      <c r="B5" s="280"/>
      <c r="C5" s="202" t="s">
        <v>209</v>
      </c>
      <c r="D5" s="280" t="s">
        <v>210</v>
      </c>
      <c r="E5" s="280"/>
      <c r="F5" s="280" t="s">
        <v>33</v>
      </c>
      <c r="G5" s="280" t="s">
        <v>31</v>
      </c>
      <c r="H5" s="279" t="s">
        <v>34</v>
      </c>
      <c r="I5" s="16" t="s">
        <v>2</v>
      </c>
      <c r="J5" s="120" t="s">
        <v>35</v>
      </c>
      <c r="K5" s="16" t="s">
        <v>154</v>
      </c>
      <c r="L5" s="7"/>
      <c r="M5" s="7"/>
      <c r="N5" s="7"/>
      <c r="O5" s="7"/>
      <c r="P5" s="7"/>
      <c r="Q5" s="7"/>
      <c r="R5" s="7"/>
      <c r="S5" s="7"/>
      <c r="T5" s="7"/>
      <c r="U5" s="7"/>
      <c r="V5" s="7"/>
      <c r="W5" s="7"/>
      <c r="X5" s="7"/>
      <c r="Y5" s="7"/>
      <c r="Z5" s="7"/>
      <c r="AA5" s="7"/>
      <c r="AB5" s="7"/>
      <c r="AC5" s="7"/>
      <c r="AD5" s="7"/>
      <c r="AE5" s="7"/>
      <c r="AF5" s="7"/>
      <c r="AG5" s="7"/>
      <c r="AH5" s="7"/>
      <c r="AI5" s="7"/>
      <c r="AJ5" s="7"/>
    </row>
    <row r="6" spans="1:36" ht="12" customHeight="1" x14ac:dyDescent="0.25">
      <c r="A6" s="7"/>
      <c r="B6" s="10">
        <v>1</v>
      </c>
      <c r="C6" s="206">
        <v>398</v>
      </c>
      <c r="D6" s="191">
        <v>412.83199999999999</v>
      </c>
      <c r="E6" s="191"/>
      <c r="F6" s="191">
        <f>SUM(C6-D6)</f>
        <v>-14.831999999999994</v>
      </c>
      <c r="G6" s="191">
        <v>451</v>
      </c>
      <c r="H6" s="191">
        <v>380</v>
      </c>
      <c r="I6" s="121">
        <f>SUM(C6/D$17)</f>
        <v>7.6479631053036123E-2</v>
      </c>
      <c r="J6" s="18">
        <f>SUM(D6/D$17)</f>
        <v>7.9329746348962338E-2</v>
      </c>
      <c r="K6" s="231">
        <f>SUM(I6-J6)</f>
        <v>-2.8501152959262144E-3</v>
      </c>
      <c r="L6" s="7"/>
      <c r="M6" s="7"/>
      <c r="N6" s="7"/>
      <c r="O6" s="7"/>
      <c r="P6" s="7"/>
      <c r="Q6" s="7"/>
      <c r="R6" s="7"/>
      <c r="S6" s="7"/>
      <c r="T6" s="7"/>
      <c r="U6" s="7"/>
      <c r="V6" s="7"/>
      <c r="W6" s="7"/>
      <c r="X6" s="7"/>
      <c r="Y6" s="7"/>
      <c r="Z6" s="7"/>
      <c r="AA6" s="7"/>
      <c r="AB6" s="7"/>
      <c r="AC6" s="7"/>
      <c r="AD6" s="7"/>
      <c r="AE6" s="7"/>
      <c r="AF6" s="7"/>
      <c r="AG6" s="7"/>
      <c r="AH6" s="7"/>
      <c r="AI6" s="7"/>
      <c r="AJ6" s="7"/>
    </row>
    <row r="7" spans="1:36" ht="12" customHeight="1" x14ac:dyDescent="0.25">
      <c r="A7" s="7"/>
      <c r="B7" s="10">
        <v>2</v>
      </c>
      <c r="C7" s="206">
        <v>904</v>
      </c>
      <c r="D7" s="191">
        <v>825.66399999999999</v>
      </c>
      <c r="E7" s="191"/>
      <c r="F7" s="191">
        <f t="shared" ref="F7:F17" si="0">SUM(C7-D7)</f>
        <v>78.336000000000013</v>
      </c>
      <c r="G7" s="191">
        <v>848</v>
      </c>
      <c r="H7" s="191">
        <v>810</v>
      </c>
      <c r="I7" s="121">
        <f t="shared" ref="I7:I17" si="1">SUM(C7/D$17)</f>
        <v>0.17371252882398155</v>
      </c>
      <c r="J7" s="18">
        <f t="shared" ref="J7:J17" si="2">SUM(D7/D$17)</f>
        <v>0.15865949269792468</v>
      </c>
      <c r="K7" s="231">
        <f t="shared" ref="K7:K17" si="3">SUM(I7-J7)</f>
        <v>1.5053036126056879E-2</v>
      </c>
      <c r="L7" s="7"/>
      <c r="M7" s="7"/>
      <c r="N7" s="7"/>
      <c r="O7" s="7"/>
      <c r="P7" s="7"/>
      <c r="Q7" s="7"/>
      <c r="R7" s="7"/>
      <c r="S7" s="7"/>
      <c r="T7" s="7"/>
      <c r="U7" s="7"/>
      <c r="V7" s="7"/>
      <c r="W7" s="7"/>
      <c r="X7" s="7"/>
      <c r="Y7" s="7"/>
      <c r="Z7" s="7"/>
      <c r="AA7" s="7"/>
      <c r="AB7" s="7"/>
      <c r="AC7" s="7"/>
      <c r="AD7" s="7"/>
      <c r="AE7" s="7"/>
      <c r="AF7" s="7"/>
      <c r="AG7" s="7"/>
      <c r="AH7" s="7"/>
      <c r="AI7" s="7"/>
      <c r="AJ7" s="7"/>
    </row>
    <row r="8" spans="1:36" ht="12" customHeight="1" x14ac:dyDescent="0.25">
      <c r="A8" s="7"/>
      <c r="B8" s="10">
        <v>3</v>
      </c>
      <c r="C8" s="206">
        <v>1280</v>
      </c>
      <c r="D8" s="191">
        <v>1238.4960000000001</v>
      </c>
      <c r="E8" s="191"/>
      <c r="F8" s="191">
        <f t="shared" si="0"/>
        <v>41.503999999999905</v>
      </c>
      <c r="G8" s="191">
        <v>1291</v>
      </c>
      <c r="H8" s="191">
        <v>1274</v>
      </c>
      <c r="I8" s="121">
        <f t="shared" si="1"/>
        <v>0.24596464258262873</v>
      </c>
      <c r="J8" s="18">
        <f t="shared" si="2"/>
        <v>0.23798923904688704</v>
      </c>
      <c r="K8" s="231">
        <f t="shared" si="3"/>
        <v>7.975403535741693E-3</v>
      </c>
      <c r="L8" s="7"/>
      <c r="M8" s="7"/>
      <c r="N8" s="7"/>
      <c r="O8" s="7"/>
      <c r="P8" s="7"/>
      <c r="Q8" s="7"/>
      <c r="R8" s="7"/>
      <c r="S8" s="7"/>
      <c r="T8" s="7"/>
      <c r="U8" s="7"/>
      <c r="V8" s="7"/>
      <c r="W8" s="7"/>
      <c r="X8" s="7"/>
      <c r="Y8" s="7"/>
      <c r="Z8" s="7"/>
      <c r="AA8" s="7"/>
      <c r="AB8" s="7"/>
      <c r="AC8" s="7"/>
      <c r="AD8" s="7"/>
      <c r="AE8" s="7"/>
      <c r="AF8" s="7"/>
      <c r="AG8" s="7"/>
      <c r="AH8" s="7"/>
      <c r="AI8" s="7"/>
      <c r="AJ8" s="7"/>
    </row>
    <row r="9" spans="1:36" ht="12" customHeight="1" x14ac:dyDescent="0.25">
      <c r="A9" s="7"/>
      <c r="B9" s="10">
        <v>4</v>
      </c>
      <c r="C9" s="206">
        <v>1650</v>
      </c>
      <c r="D9" s="191">
        <v>1651.328</v>
      </c>
      <c r="E9" s="191"/>
      <c r="F9" s="191">
        <f t="shared" si="0"/>
        <v>-1.3279999999999745</v>
      </c>
      <c r="G9" s="191">
        <v>1714</v>
      </c>
      <c r="H9" s="191">
        <v>1667</v>
      </c>
      <c r="I9" s="121">
        <f t="shared" si="1"/>
        <v>0.31706379707916987</v>
      </c>
      <c r="J9" s="18">
        <f t="shared" si="2"/>
        <v>0.31731898539584935</v>
      </c>
      <c r="K9" s="231">
        <f t="shared" si="3"/>
        <v>-2.5518831667947772E-4</v>
      </c>
      <c r="L9" s="7"/>
      <c r="M9" s="7"/>
      <c r="N9" s="7"/>
      <c r="O9" s="7"/>
      <c r="P9" s="7"/>
      <c r="Q9" s="7"/>
      <c r="R9" s="7"/>
      <c r="S9" s="7"/>
      <c r="T9" s="7"/>
      <c r="U9" s="7"/>
      <c r="V9" s="7"/>
      <c r="W9" s="7"/>
      <c r="X9" s="7"/>
      <c r="Y9" s="7"/>
      <c r="Z9" s="7"/>
      <c r="AA9" s="7"/>
      <c r="AB9" s="7"/>
      <c r="AC9" s="7"/>
      <c r="AD9" s="7"/>
      <c r="AE9" s="7"/>
      <c r="AF9" s="7"/>
      <c r="AG9" s="7"/>
      <c r="AH9" s="7"/>
      <c r="AI9" s="7"/>
      <c r="AJ9" s="7"/>
    </row>
    <row r="10" spans="1:36" ht="12" customHeight="1" x14ac:dyDescent="0.25">
      <c r="A10" s="7"/>
      <c r="B10" s="10">
        <v>5</v>
      </c>
      <c r="C10" s="206">
        <v>2050</v>
      </c>
      <c r="D10" s="191">
        <v>2064.1610000000001</v>
      </c>
      <c r="E10" s="191"/>
      <c r="F10" s="191">
        <f t="shared" si="0"/>
        <v>-14.161000000000058</v>
      </c>
      <c r="G10" s="191">
        <v>2147</v>
      </c>
      <c r="H10" s="191">
        <v>2205</v>
      </c>
      <c r="I10" s="121">
        <f t="shared" si="1"/>
        <v>0.39392774788624135</v>
      </c>
      <c r="J10" s="18">
        <f t="shared" si="2"/>
        <v>0.3966489239046887</v>
      </c>
      <c r="K10" s="231">
        <f t="shared" si="3"/>
        <v>-2.7211760184473466E-3</v>
      </c>
      <c r="L10" s="7"/>
      <c r="M10" s="7"/>
      <c r="N10" s="7"/>
      <c r="O10" s="7"/>
      <c r="P10" s="7"/>
      <c r="Q10" s="7"/>
      <c r="R10" s="7"/>
      <c r="S10" s="7"/>
      <c r="T10" s="7"/>
      <c r="U10" s="7"/>
      <c r="V10" s="7"/>
      <c r="W10" s="7"/>
      <c r="X10" s="7"/>
      <c r="Y10" s="7"/>
      <c r="Z10" s="7"/>
      <c r="AA10" s="7"/>
      <c r="AB10" s="7"/>
      <c r="AC10" s="7"/>
      <c r="AD10" s="7"/>
      <c r="AE10" s="7"/>
      <c r="AF10" s="7"/>
      <c r="AG10" s="7"/>
      <c r="AH10" s="7"/>
      <c r="AI10" s="7"/>
      <c r="AJ10" s="7"/>
    </row>
    <row r="11" spans="1:36" ht="12" customHeight="1" x14ac:dyDescent="0.25">
      <c r="A11" s="7"/>
      <c r="B11" s="10">
        <v>6</v>
      </c>
      <c r="C11" s="206">
        <v>2400</v>
      </c>
      <c r="D11" s="191">
        <v>2476.9940000000001</v>
      </c>
      <c r="E11" s="191"/>
      <c r="F11" s="191">
        <f t="shared" si="0"/>
        <v>-76.994000000000142</v>
      </c>
      <c r="G11" s="191">
        <v>2166</v>
      </c>
      <c r="H11" s="191">
        <v>2074</v>
      </c>
      <c r="I11" s="121">
        <f t="shared" si="1"/>
        <v>0.46118370484242888</v>
      </c>
      <c r="J11" s="18">
        <f t="shared" si="2"/>
        <v>0.4759788624135281</v>
      </c>
      <c r="K11" s="231">
        <f t="shared" si="3"/>
        <v>-1.4795157571099227E-2</v>
      </c>
      <c r="L11" s="7"/>
      <c r="M11" s="7"/>
      <c r="N11" s="7"/>
      <c r="O11" s="7"/>
      <c r="P11" s="7"/>
      <c r="Q11" s="7"/>
      <c r="R11" s="7"/>
      <c r="S11" s="7"/>
      <c r="T11" s="7"/>
      <c r="U11" s="7"/>
      <c r="V11" s="7"/>
      <c r="W11" s="7"/>
      <c r="X11" s="7"/>
      <c r="Y11" s="7"/>
      <c r="Z11" s="7"/>
      <c r="AA11" s="7"/>
      <c r="AB11" s="7"/>
      <c r="AC11" s="7"/>
      <c r="AD11" s="7"/>
      <c r="AE11" s="7"/>
      <c r="AF11" s="7"/>
      <c r="AG11" s="7"/>
      <c r="AH11" s="7"/>
      <c r="AI11" s="7"/>
      <c r="AJ11" s="7"/>
    </row>
    <row r="12" spans="1:36" ht="12" customHeight="1" x14ac:dyDescent="0.25">
      <c r="A12" s="7"/>
      <c r="B12" s="10">
        <v>7</v>
      </c>
      <c r="C12" s="206">
        <v>2850</v>
      </c>
      <c r="D12" s="191">
        <v>2889.8270000000002</v>
      </c>
      <c r="E12" s="191"/>
      <c r="F12" s="191">
        <f t="shared" si="0"/>
        <v>-39.827000000000226</v>
      </c>
      <c r="G12" s="191">
        <v>2547</v>
      </c>
      <c r="H12" s="191">
        <v>2595</v>
      </c>
      <c r="I12" s="121">
        <f t="shared" si="1"/>
        <v>0.54765564950038437</v>
      </c>
      <c r="J12" s="18">
        <f t="shared" si="2"/>
        <v>0.55530880092236745</v>
      </c>
      <c r="K12" s="231">
        <f t="shared" si="3"/>
        <v>-7.6531514219830843E-3</v>
      </c>
      <c r="L12" s="7"/>
      <c r="M12" s="7"/>
      <c r="N12" s="7"/>
      <c r="O12" s="7"/>
      <c r="P12" s="7"/>
      <c r="Q12" s="7"/>
      <c r="R12" s="7"/>
      <c r="S12" s="7"/>
      <c r="T12" s="7"/>
      <c r="U12" s="7"/>
      <c r="V12" s="7"/>
      <c r="W12" s="7"/>
      <c r="X12" s="7"/>
      <c r="Y12" s="7"/>
      <c r="Z12" s="7"/>
      <c r="AA12" s="7"/>
      <c r="AB12" s="7"/>
      <c r="AC12" s="7"/>
      <c r="AD12" s="7"/>
      <c r="AE12" s="7"/>
      <c r="AF12" s="7"/>
      <c r="AG12" s="7"/>
      <c r="AH12" s="7"/>
      <c r="AI12" s="7"/>
      <c r="AJ12" s="7"/>
    </row>
    <row r="13" spans="1:36" ht="12" customHeight="1" x14ac:dyDescent="0.25">
      <c r="A13" s="7"/>
      <c r="B13" s="10">
        <v>8</v>
      </c>
      <c r="C13" s="206">
        <v>3300</v>
      </c>
      <c r="D13" s="191">
        <v>3302.66</v>
      </c>
      <c r="E13" s="191"/>
      <c r="F13" s="191">
        <f t="shared" si="0"/>
        <v>-2.6599999999998545</v>
      </c>
      <c r="G13" s="191">
        <v>3100</v>
      </c>
      <c r="H13" s="191">
        <v>3071</v>
      </c>
      <c r="I13" s="121">
        <f t="shared" si="1"/>
        <v>0.63412759415833975</v>
      </c>
      <c r="J13" s="18">
        <f t="shared" si="2"/>
        <v>0.63463873943120674</v>
      </c>
      <c r="K13" s="231">
        <f t="shared" si="3"/>
        <v>-5.111452728669974E-4</v>
      </c>
      <c r="L13" s="7"/>
      <c r="M13" s="7"/>
      <c r="N13" s="7"/>
      <c r="O13" s="7"/>
      <c r="P13" s="7"/>
      <c r="Q13" s="7"/>
      <c r="R13" s="7"/>
      <c r="S13" s="7"/>
      <c r="T13" s="7"/>
      <c r="U13" s="7"/>
      <c r="V13" s="7"/>
      <c r="W13" s="7"/>
      <c r="X13" s="7"/>
      <c r="Y13" s="7"/>
      <c r="Z13" s="7"/>
      <c r="AA13" s="7"/>
      <c r="AB13" s="7"/>
      <c r="AC13" s="7"/>
      <c r="AD13" s="7"/>
      <c r="AE13" s="7"/>
      <c r="AF13" s="7"/>
      <c r="AG13" s="7"/>
      <c r="AH13" s="7"/>
      <c r="AI13" s="7"/>
      <c r="AJ13" s="7"/>
    </row>
    <row r="14" spans="1:36" ht="12" customHeight="1" x14ac:dyDescent="0.25">
      <c r="A14" s="7"/>
      <c r="B14" s="10">
        <v>9</v>
      </c>
      <c r="C14" s="206"/>
      <c r="D14" s="191">
        <v>3715.4949999999999</v>
      </c>
      <c r="E14" s="191"/>
      <c r="F14" s="191">
        <f t="shared" si="0"/>
        <v>-3715.4949999999999</v>
      </c>
      <c r="G14" s="191">
        <v>3600</v>
      </c>
      <c r="H14" s="191">
        <v>3490</v>
      </c>
      <c r="I14" s="121">
        <f t="shared" si="1"/>
        <v>0</v>
      </c>
      <c r="J14" s="18">
        <f t="shared" si="2"/>
        <v>0.71396906225980017</v>
      </c>
      <c r="K14" s="231">
        <f t="shared" si="3"/>
        <v>-0.71396906225980017</v>
      </c>
      <c r="L14" s="7"/>
      <c r="M14" s="7"/>
      <c r="N14" s="7"/>
      <c r="O14" s="7"/>
      <c r="P14" s="7"/>
      <c r="Q14" s="7"/>
      <c r="R14" s="7"/>
      <c r="S14" s="7"/>
      <c r="T14" s="7"/>
      <c r="U14" s="7"/>
      <c r="V14" s="7"/>
      <c r="W14" s="7"/>
      <c r="X14" s="7"/>
      <c r="Y14" s="7"/>
      <c r="Z14" s="7"/>
      <c r="AA14" s="7"/>
      <c r="AB14" s="7"/>
      <c r="AC14" s="7"/>
      <c r="AD14" s="7"/>
      <c r="AE14" s="7"/>
      <c r="AF14" s="7"/>
      <c r="AG14" s="7"/>
      <c r="AH14" s="7"/>
      <c r="AI14" s="7"/>
      <c r="AJ14" s="7"/>
    </row>
    <row r="15" spans="1:36" ht="12" customHeight="1" x14ac:dyDescent="0.25">
      <c r="A15" s="7"/>
      <c r="B15" s="10">
        <v>10</v>
      </c>
      <c r="C15" s="206"/>
      <c r="D15" s="191">
        <v>4128.33</v>
      </c>
      <c r="E15" s="191"/>
      <c r="F15" s="191">
        <f t="shared" si="0"/>
        <v>-4128.33</v>
      </c>
      <c r="G15" s="191">
        <v>4100</v>
      </c>
      <c r="H15" s="191">
        <v>4001</v>
      </c>
      <c r="I15" s="121">
        <f t="shared" si="1"/>
        <v>0</v>
      </c>
      <c r="J15" s="18">
        <f t="shared" si="2"/>
        <v>0.79329938508839348</v>
      </c>
      <c r="K15" s="231">
        <f t="shared" si="3"/>
        <v>-0.79329938508839348</v>
      </c>
      <c r="L15" s="7"/>
      <c r="M15" s="7"/>
      <c r="N15" s="7"/>
      <c r="O15" s="7"/>
      <c r="P15" s="7"/>
      <c r="Q15" s="7"/>
      <c r="R15" s="7"/>
      <c r="S15" s="7"/>
      <c r="T15" s="7"/>
      <c r="U15" s="7"/>
      <c r="V15" s="7"/>
      <c r="W15" s="7"/>
      <c r="X15" s="7"/>
      <c r="Y15" s="7"/>
      <c r="Z15" s="7"/>
      <c r="AA15" s="7"/>
      <c r="AB15" s="7"/>
      <c r="AC15" s="7"/>
      <c r="AD15" s="7"/>
      <c r="AE15" s="7"/>
      <c r="AF15" s="7"/>
      <c r="AG15" s="7"/>
      <c r="AH15" s="7"/>
      <c r="AI15" s="7"/>
      <c r="AJ15" s="7"/>
    </row>
    <row r="16" spans="1:36" ht="12" customHeight="1" x14ac:dyDescent="0.25">
      <c r="A16" s="7"/>
      <c r="B16" s="10">
        <v>11</v>
      </c>
      <c r="C16" s="206"/>
      <c r="D16" s="191">
        <v>4541.165</v>
      </c>
      <c r="E16" s="191"/>
      <c r="F16" s="191">
        <f t="shared" si="0"/>
        <v>-4541.165</v>
      </c>
      <c r="G16" s="191">
        <v>4600</v>
      </c>
      <c r="H16" s="191">
        <v>4474</v>
      </c>
      <c r="I16" s="121">
        <f t="shared" si="1"/>
        <v>0</v>
      </c>
      <c r="J16" s="18">
        <f t="shared" si="2"/>
        <v>0.87262970791698691</v>
      </c>
      <c r="K16" s="231">
        <f t="shared" si="3"/>
        <v>-0.87262970791698691</v>
      </c>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12" customHeight="1" x14ac:dyDescent="0.25">
      <c r="A17" s="7"/>
      <c r="B17" s="10">
        <v>12</v>
      </c>
      <c r="C17" s="206"/>
      <c r="D17" s="191">
        <v>5204</v>
      </c>
      <c r="E17" s="191"/>
      <c r="F17" s="191">
        <f t="shared" si="0"/>
        <v>-5204</v>
      </c>
      <c r="G17" s="207">
        <v>4724</v>
      </c>
      <c r="H17" s="191">
        <v>5259</v>
      </c>
      <c r="I17" s="121">
        <f t="shared" si="1"/>
        <v>0</v>
      </c>
      <c r="J17" s="18">
        <f t="shared" si="2"/>
        <v>1</v>
      </c>
      <c r="K17" s="231">
        <f t="shared" si="3"/>
        <v>-1</v>
      </c>
      <c r="L17" s="7"/>
      <c r="M17" s="7"/>
      <c r="N17" s="7"/>
      <c r="O17" s="7"/>
      <c r="P17" s="7"/>
      <c r="Q17" s="7"/>
      <c r="R17" s="7"/>
      <c r="S17" s="7"/>
      <c r="T17" s="7"/>
      <c r="U17" s="7"/>
      <c r="V17" s="7"/>
      <c r="W17" s="7"/>
      <c r="X17" s="7"/>
      <c r="Y17" s="7"/>
      <c r="Z17" s="7"/>
      <c r="AA17" s="7"/>
      <c r="AB17" s="7"/>
      <c r="AC17" s="7"/>
      <c r="AD17" s="7"/>
      <c r="AE17" s="7"/>
      <c r="AF17" s="7"/>
      <c r="AG17" s="7"/>
      <c r="AH17" s="7"/>
      <c r="AI17" s="7"/>
      <c r="AJ17" s="7"/>
    </row>
    <row r="18" spans="1:36" ht="12"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row>
    <row r="19" spans="1:36" ht="12" customHeight="1" x14ac:dyDescent="0.25">
      <c r="A19" s="7"/>
      <c r="B19" s="222" t="s">
        <v>595</v>
      </c>
      <c r="C19" s="223"/>
      <c r="D19" s="223"/>
      <c r="E19" s="223"/>
      <c r="F19" s="223"/>
      <c r="G19" s="223"/>
      <c r="H19" s="223"/>
      <c r="I19" s="223"/>
      <c r="J19" s="223"/>
      <c r="K19" s="223"/>
      <c r="L19" s="223"/>
      <c r="M19" s="223"/>
      <c r="N19" s="223"/>
      <c r="O19" s="223"/>
      <c r="P19" s="223"/>
      <c r="Q19" s="223"/>
      <c r="R19" s="223"/>
      <c r="S19" s="223"/>
      <c r="T19" s="223"/>
      <c r="U19" s="224"/>
      <c r="V19" s="7"/>
      <c r="W19" s="7"/>
      <c r="X19" s="7"/>
      <c r="Y19" s="7"/>
      <c r="Z19" s="7"/>
      <c r="AA19" s="7"/>
      <c r="AB19" s="7"/>
      <c r="AC19" s="7"/>
      <c r="AD19" s="7"/>
      <c r="AE19" s="7"/>
      <c r="AF19" s="7"/>
      <c r="AG19" s="7"/>
      <c r="AH19" s="7"/>
      <c r="AI19" s="7"/>
      <c r="AJ19" s="7"/>
    </row>
    <row r="20" spans="1:36" ht="12" customHeight="1" x14ac:dyDescent="0.25">
      <c r="A20" s="7"/>
      <c r="B20" s="225"/>
      <c r="C20" s="138"/>
      <c r="D20" s="138"/>
      <c r="E20" s="138"/>
      <c r="F20" s="138"/>
      <c r="G20" s="138"/>
      <c r="H20" s="138"/>
      <c r="I20" s="138"/>
      <c r="J20" s="138"/>
      <c r="K20" s="138"/>
      <c r="L20" s="138"/>
      <c r="M20" s="138"/>
      <c r="N20" s="138"/>
      <c r="O20" s="138"/>
      <c r="P20" s="138"/>
      <c r="Q20" s="138"/>
      <c r="R20" s="138"/>
      <c r="S20" s="138"/>
      <c r="T20" s="138"/>
      <c r="U20" s="154"/>
      <c r="V20" s="7"/>
      <c r="W20" s="7"/>
      <c r="X20" s="7"/>
      <c r="Y20" s="7"/>
      <c r="Z20" s="7"/>
      <c r="AA20" s="7"/>
      <c r="AB20" s="7"/>
      <c r="AC20" s="7"/>
      <c r="AD20" s="7"/>
      <c r="AE20" s="7"/>
      <c r="AF20" s="7"/>
      <c r="AG20" s="7"/>
      <c r="AH20" s="7"/>
      <c r="AI20" s="7"/>
      <c r="AJ20" s="7"/>
    </row>
    <row r="21" spans="1:36" ht="12" customHeight="1" x14ac:dyDescent="0.25">
      <c r="A21" s="7"/>
      <c r="B21" s="225"/>
      <c r="C21" s="138"/>
      <c r="D21" s="138"/>
      <c r="E21" s="138"/>
      <c r="F21" s="138"/>
      <c r="G21" s="138"/>
      <c r="H21" s="138"/>
      <c r="I21" s="138"/>
      <c r="J21" s="138"/>
      <c r="K21" s="138"/>
      <c r="L21" s="138"/>
      <c r="M21" s="138"/>
      <c r="N21" s="138"/>
      <c r="O21" s="138"/>
      <c r="P21" s="138"/>
      <c r="Q21" s="138"/>
      <c r="R21" s="138"/>
      <c r="S21" s="138"/>
      <c r="T21" s="138"/>
      <c r="U21" s="154"/>
      <c r="V21" s="7"/>
      <c r="W21" s="7"/>
      <c r="X21" s="7"/>
      <c r="Y21" s="7"/>
      <c r="Z21" s="7"/>
      <c r="AA21" s="7"/>
      <c r="AB21" s="7"/>
      <c r="AC21" s="7"/>
      <c r="AD21" s="7"/>
      <c r="AE21" s="7"/>
      <c r="AF21" s="7"/>
      <c r="AG21" s="7"/>
      <c r="AH21" s="7"/>
      <c r="AI21" s="7"/>
      <c r="AJ21" s="7"/>
    </row>
    <row r="22" spans="1:36" ht="12" customHeight="1" x14ac:dyDescent="0.25">
      <c r="A22" s="7"/>
      <c r="B22" s="225"/>
      <c r="C22" s="138"/>
      <c r="D22" s="138"/>
      <c r="E22" s="138"/>
      <c r="F22" s="138"/>
      <c r="G22" s="138"/>
      <c r="H22" s="138"/>
      <c r="I22" s="138"/>
      <c r="J22" s="138"/>
      <c r="K22" s="138"/>
      <c r="L22" s="138"/>
      <c r="M22" s="138"/>
      <c r="N22" s="138"/>
      <c r="O22" s="138"/>
      <c r="P22" s="138"/>
      <c r="Q22" s="138"/>
      <c r="R22" s="138"/>
      <c r="S22" s="138"/>
      <c r="T22" s="138"/>
      <c r="U22" s="154"/>
      <c r="V22" s="7"/>
      <c r="W22" s="7"/>
      <c r="X22" s="7"/>
      <c r="Y22" s="7"/>
      <c r="Z22" s="7"/>
      <c r="AA22" s="7"/>
      <c r="AB22" s="7"/>
      <c r="AC22" s="7"/>
      <c r="AD22" s="7"/>
      <c r="AE22" s="7"/>
      <c r="AF22" s="7"/>
      <c r="AG22" s="7"/>
      <c r="AH22" s="7"/>
      <c r="AI22" s="7"/>
      <c r="AJ22" s="7"/>
    </row>
    <row r="23" spans="1:36" ht="12" customHeight="1" x14ac:dyDescent="0.25">
      <c r="A23" s="7"/>
      <c r="B23" s="225"/>
      <c r="C23" s="138"/>
      <c r="D23" s="138"/>
      <c r="E23" s="138"/>
      <c r="F23" s="138"/>
      <c r="G23" s="138"/>
      <c r="H23" s="138"/>
      <c r="I23" s="138"/>
      <c r="J23" s="138"/>
      <c r="K23" s="138"/>
      <c r="L23" s="138"/>
      <c r="M23" s="138"/>
      <c r="N23" s="138"/>
      <c r="O23" s="138"/>
      <c r="P23" s="138"/>
      <c r="Q23" s="138"/>
      <c r="R23" s="138"/>
      <c r="S23" s="138"/>
      <c r="T23" s="138"/>
      <c r="U23" s="154"/>
      <c r="V23" s="7"/>
      <c r="W23" s="7"/>
      <c r="X23" s="7"/>
      <c r="Y23" s="7"/>
      <c r="Z23" s="7"/>
      <c r="AA23" s="7"/>
      <c r="AB23" s="7"/>
      <c r="AC23" s="7"/>
      <c r="AD23" s="7"/>
      <c r="AE23" s="7"/>
      <c r="AF23" s="7"/>
      <c r="AG23" s="7"/>
      <c r="AH23" s="7"/>
      <c r="AI23" s="7"/>
      <c r="AJ23" s="7"/>
    </row>
    <row r="24" spans="1:36" ht="12" customHeight="1" x14ac:dyDescent="0.25">
      <c r="A24" s="7"/>
      <c r="B24" s="225"/>
      <c r="C24" s="138"/>
      <c r="D24" s="138"/>
      <c r="E24" s="138"/>
      <c r="F24" s="138"/>
      <c r="G24" s="138"/>
      <c r="H24" s="138"/>
      <c r="I24" s="138"/>
      <c r="J24" s="138"/>
      <c r="K24" s="138"/>
      <c r="L24" s="138"/>
      <c r="M24" s="138"/>
      <c r="N24" s="138"/>
      <c r="O24" s="138"/>
      <c r="P24" s="138"/>
      <c r="Q24" s="138"/>
      <c r="R24" s="138"/>
      <c r="S24" s="138"/>
      <c r="T24" s="138"/>
      <c r="U24" s="154"/>
      <c r="V24" s="7"/>
      <c r="W24" s="7"/>
      <c r="X24" s="7"/>
      <c r="Y24" s="7"/>
      <c r="Z24" s="7"/>
      <c r="AA24" s="7"/>
      <c r="AB24" s="7"/>
      <c r="AC24" s="7"/>
      <c r="AD24" s="7"/>
      <c r="AE24" s="7"/>
      <c r="AF24" s="7"/>
      <c r="AG24" s="7"/>
      <c r="AH24" s="7"/>
      <c r="AI24" s="7"/>
      <c r="AJ24" s="7"/>
    </row>
    <row r="25" spans="1:36" ht="12" customHeight="1" x14ac:dyDescent="0.25">
      <c r="A25" s="7"/>
      <c r="B25" s="225"/>
      <c r="C25" s="138"/>
      <c r="D25" s="138"/>
      <c r="E25" s="138"/>
      <c r="F25" s="138"/>
      <c r="G25" s="138"/>
      <c r="H25" s="138"/>
      <c r="I25" s="138"/>
      <c r="J25" s="138"/>
      <c r="K25" s="138"/>
      <c r="L25" s="138"/>
      <c r="M25" s="138"/>
      <c r="N25" s="138"/>
      <c r="O25" s="138"/>
      <c r="P25" s="138"/>
      <c r="Q25" s="138"/>
      <c r="R25" s="138"/>
      <c r="S25" s="138"/>
      <c r="T25" s="138"/>
      <c r="U25" s="154"/>
      <c r="V25" s="7"/>
      <c r="W25" s="7"/>
      <c r="X25" s="7"/>
      <c r="Y25" s="7"/>
      <c r="Z25" s="7"/>
      <c r="AA25" s="7"/>
      <c r="AB25" s="7"/>
      <c r="AC25" s="7"/>
      <c r="AD25" s="7"/>
      <c r="AE25" s="7"/>
      <c r="AF25" s="7"/>
      <c r="AG25" s="7"/>
      <c r="AH25" s="7"/>
      <c r="AI25" s="7"/>
      <c r="AJ25" s="7"/>
    </row>
    <row r="26" spans="1:36" ht="12" customHeight="1" x14ac:dyDescent="0.25">
      <c r="A26" s="7"/>
      <c r="B26" s="225"/>
      <c r="C26" s="138"/>
      <c r="D26" s="138"/>
      <c r="E26" s="138"/>
      <c r="F26" s="138"/>
      <c r="G26" s="138"/>
      <c r="H26" s="138"/>
      <c r="I26" s="138"/>
      <c r="J26" s="138"/>
      <c r="K26" s="138"/>
      <c r="L26" s="138"/>
      <c r="M26" s="138"/>
      <c r="N26" s="138"/>
      <c r="O26" s="138"/>
      <c r="P26" s="138"/>
      <c r="Q26" s="138"/>
      <c r="R26" s="138"/>
      <c r="S26" s="138"/>
      <c r="T26" s="138"/>
      <c r="U26" s="154"/>
      <c r="V26" s="7"/>
      <c r="W26" s="7"/>
      <c r="X26" s="7"/>
      <c r="Y26" s="7"/>
      <c r="Z26" s="7"/>
      <c r="AA26" s="7"/>
      <c r="AB26" s="7"/>
      <c r="AC26" s="7"/>
      <c r="AD26" s="7"/>
      <c r="AE26" s="7"/>
      <c r="AF26" s="7"/>
      <c r="AG26" s="7"/>
      <c r="AH26" s="7"/>
      <c r="AI26" s="7"/>
      <c r="AJ26" s="7"/>
    </row>
    <row r="27" spans="1:36" ht="12" customHeight="1" x14ac:dyDescent="0.25">
      <c r="A27" s="7"/>
      <c r="B27" s="225"/>
      <c r="C27" s="138"/>
      <c r="D27" s="138"/>
      <c r="E27" s="138"/>
      <c r="F27" s="138"/>
      <c r="G27" s="138"/>
      <c r="H27" s="138"/>
      <c r="I27" s="138"/>
      <c r="J27" s="138"/>
      <c r="K27" s="138"/>
      <c r="L27" s="138"/>
      <c r="M27" s="138"/>
      <c r="N27" s="138"/>
      <c r="O27" s="138"/>
      <c r="P27" s="138"/>
      <c r="Q27" s="138"/>
      <c r="R27" s="138"/>
      <c r="S27" s="138"/>
      <c r="T27" s="138"/>
      <c r="U27" s="154"/>
      <c r="V27" s="7"/>
      <c r="W27" s="7"/>
      <c r="X27" s="7"/>
      <c r="Y27" s="7"/>
      <c r="Z27" s="7"/>
      <c r="AA27" s="7"/>
      <c r="AB27" s="7"/>
      <c r="AC27" s="7"/>
      <c r="AD27" s="7"/>
      <c r="AE27" s="7"/>
      <c r="AF27" s="7"/>
      <c r="AG27" s="7"/>
      <c r="AH27" s="7"/>
      <c r="AI27" s="7"/>
      <c r="AJ27" s="7"/>
    </row>
    <row r="28" spans="1:36" ht="12" customHeight="1" x14ac:dyDescent="0.25">
      <c r="A28" s="7"/>
      <c r="B28" s="225"/>
      <c r="C28" s="138"/>
      <c r="D28" s="138"/>
      <c r="E28" s="138"/>
      <c r="F28" s="138"/>
      <c r="G28" s="138"/>
      <c r="H28" s="138"/>
      <c r="I28" s="138"/>
      <c r="J28" s="138"/>
      <c r="K28" s="138"/>
      <c r="L28" s="138"/>
      <c r="M28" s="138"/>
      <c r="N28" s="138"/>
      <c r="O28" s="138"/>
      <c r="P28" s="138"/>
      <c r="Q28" s="138"/>
      <c r="R28" s="138"/>
      <c r="S28" s="138"/>
      <c r="T28" s="138"/>
      <c r="U28" s="154"/>
      <c r="V28" s="7"/>
      <c r="W28" s="7"/>
      <c r="X28" s="7"/>
      <c r="Y28" s="7"/>
      <c r="Z28" s="7"/>
      <c r="AA28" s="7"/>
      <c r="AB28" s="7"/>
      <c r="AC28" s="7"/>
      <c r="AD28" s="7"/>
      <c r="AE28" s="7"/>
      <c r="AF28" s="7"/>
      <c r="AG28" s="7"/>
      <c r="AH28" s="7"/>
      <c r="AI28" s="7"/>
      <c r="AJ28" s="7"/>
    </row>
    <row r="29" spans="1:36" ht="12" customHeight="1" x14ac:dyDescent="0.25">
      <c r="A29" s="7"/>
      <c r="B29" s="225"/>
      <c r="C29" s="138"/>
      <c r="D29" s="138"/>
      <c r="E29" s="138"/>
      <c r="F29" s="138"/>
      <c r="G29" s="138"/>
      <c r="H29" s="138"/>
      <c r="I29" s="138"/>
      <c r="J29" s="138"/>
      <c r="K29" s="138"/>
      <c r="L29" s="138"/>
      <c r="M29" s="138"/>
      <c r="N29" s="138"/>
      <c r="O29" s="138"/>
      <c r="P29" s="138"/>
      <c r="Q29" s="138"/>
      <c r="R29" s="138"/>
      <c r="S29" s="138"/>
      <c r="T29" s="138"/>
      <c r="U29" s="154"/>
      <c r="V29" s="7"/>
      <c r="W29" s="7"/>
      <c r="X29" s="7"/>
      <c r="Y29" s="7"/>
      <c r="Z29" s="7"/>
      <c r="AA29" s="7"/>
      <c r="AB29" s="7"/>
      <c r="AC29" s="7"/>
      <c r="AD29" s="7"/>
      <c r="AE29" s="7"/>
      <c r="AF29" s="7"/>
      <c r="AG29" s="7"/>
      <c r="AH29" s="7"/>
      <c r="AI29" s="7"/>
      <c r="AJ29" s="7"/>
    </row>
    <row r="30" spans="1:36" ht="12" customHeight="1" x14ac:dyDescent="0.25">
      <c r="A30" s="7"/>
      <c r="B30" s="225"/>
      <c r="C30" s="138"/>
      <c r="D30" s="138"/>
      <c r="E30" s="138"/>
      <c r="F30" s="138"/>
      <c r="G30" s="138"/>
      <c r="H30" s="138"/>
      <c r="I30" s="138"/>
      <c r="J30" s="138"/>
      <c r="K30" s="138"/>
      <c r="L30" s="138"/>
      <c r="M30" s="138"/>
      <c r="N30" s="138"/>
      <c r="O30" s="138"/>
      <c r="P30" s="138"/>
      <c r="Q30" s="138"/>
      <c r="R30" s="138"/>
      <c r="S30" s="138"/>
      <c r="T30" s="138"/>
      <c r="U30" s="154"/>
      <c r="V30" s="7"/>
      <c r="W30" s="7"/>
      <c r="X30" s="7"/>
      <c r="Y30" s="7"/>
      <c r="Z30" s="7"/>
      <c r="AA30" s="7"/>
      <c r="AB30" s="7"/>
      <c r="AC30" s="7"/>
      <c r="AD30" s="7"/>
      <c r="AE30" s="7"/>
      <c r="AF30" s="7"/>
      <c r="AG30" s="7"/>
      <c r="AH30" s="7"/>
      <c r="AI30" s="7"/>
      <c r="AJ30" s="7"/>
    </row>
    <row r="31" spans="1:36" ht="12" customHeight="1" x14ac:dyDescent="0.25">
      <c r="A31" s="7"/>
      <c r="B31" s="225"/>
      <c r="C31" s="138"/>
      <c r="D31" s="138"/>
      <c r="E31" s="138"/>
      <c r="F31" s="138"/>
      <c r="G31" s="138"/>
      <c r="H31" s="138"/>
      <c r="I31" s="138"/>
      <c r="J31" s="138"/>
      <c r="K31" s="138"/>
      <c r="L31" s="138"/>
      <c r="M31" s="138"/>
      <c r="N31" s="138"/>
      <c r="O31" s="138"/>
      <c r="P31" s="138"/>
      <c r="Q31" s="138"/>
      <c r="R31" s="138"/>
      <c r="S31" s="138"/>
      <c r="T31" s="138"/>
      <c r="U31" s="154"/>
      <c r="V31" s="7"/>
      <c r="W31" s="7"/>
      <c r="X31" s="7"/>
      <c r="Y31" s="7"/>
      <c r="Z31" s="7"/>
      <c r="AA31" s="7"/>
      <c r="AB31" s="7"/>
      <c r="AC31" s="7"/>
      <c r="AD31" s="7"/>
      <c r="AE31" s="7"/>
      <c r="AF31" s="7"/>
      <c r="AG31" s="7"/>
      <c r="AH31" s="7"/>
      <c r="AI31" s="7"/>
      <c r="AJ31" s="7"/>
    </row>
    <row r="32" spans="1:36" ht="12" customHeight="1" x14ac:dyDescent="0.25">
      <c r="A32" s="7"/>
      <c r="B32" s="225"/>
      <c r="C32" s="138"/>
      <c r="D32" s="138"/>
      <c r="E32" s="138"/>
      <c r="F32" s="138"/>
      <c r="G32" s="138"/>
      <c r="H32" s="138"/>
      <c r="I32" s="138"/>
      <c r="J32" s="138"/>
      <c r="K32" s="138"/>
      <c r="L32" s="138"/>
      <c r="M32" s="138"/>
      <c r="N32" s="138"/>
      <c r="O32" s="138"/>
      <c r="P32" s="138"/>
      <c r="Q32" s="138"/>
      <c r="R32" s="138"/>
      <c r="S32" s="138"/>
      <c r="T32" s="138"/>
      <c r="U32" s="154"/>
      <c r="V32" s="7"/>
      <c r="W32" s="7"/>
      <c r="X32" s="7"/>
      <c r="Y32" s="7"/>
      <c r="Z32" s="7"/>
      <c r="AA32" s="7"/>
      <c r="AB32" s="7"/>
      <c r="AC32" s="7"/>
      <c r="AD32" s="7"/>
      <c r="AE32" s="7"/>
      <c r="AF32" s="7"/>
      <c r="AG32" s="7"/>
      <c r="AH32" s="7"/>
      <c r="AI32" s="7"/>
      <c r="AJ32" s="7"/>
    </row>
    <row r="33" spans="1:36" ht="12" customHeight="1" x14ac:dyDescent="0.25">
      <c r="A33" s="7"/>
      <c r="B33" s="225"/>
      <c r="C33" s="138"/>
      <c r="D33" s="138"/>
      <c r="E33" s="138"/>
      <c r="F33" s="138"/>
      <c r="G33" s="138"/>
      <c r="H33" s="138"/>
      <c r="I33" s="138"/>
      <c r="J33" s="138"/>
      <c r="K33" s="138"/>
      <c r="L33" s="138"/>
      <c r="M33" s="138"/>
      <c r="N33" s="138"/>
      <c r="O33" s="138"/>
      <c r="P33" s="138"/>
      <c r="Q33" s="138"/>
      <c r="R33" s="138"/>
      <c r="S33" s="138"/>
      <c r="T33" s="138"/>
      <c r="U33" s="154"/>
      <c r="V33" s="7"/>
      <c r="W33" s="7"/>
      <c r="X33" s="7"/>
      <c r="Y33" s="7"/>
      <c r="Z33" s="7"/>
      <c r="AA33" s="7"/>
      <c r="AB33" s="7"/>
      <c r="AC33" s="7"/>
      <c r="AD33" s="7"/>
      <c r="AE33" s="7"/>
      <c r="AF33" s="7"/>
      <c r="AG33" s="7"/>
      <c r="AH33" s="7"/>
      <c r="AI33" s="7"/>
      <c r="AJ33" s="7"/>
    </row>
    <row r="34" spans="1:36" ht="12" customHeight="1" x14ac:dyDescent="0.25">
      <c r="A34" s="7"/>
      <c r="B34" s="225"/>
      <c r="C34" s="138"/>
      <c r="D34" s="138"/>
      <c r="E34" s="138"/>
      <c r="F34" s="138"/>
      <c r="G34" s="138"/>
      <c r="H34" s="138"/>
      <c r="I34" s="138"/>
      <c r="J34" s="138"/>
      <c r="K34" s="138"/>
      <c r="L34" s="138"/>
      <c r="M34" s="138"/>
      <c r="N34" s="138"/>
      <c r="O34" s="138"/>
      <c r="P34" s="138"/>
      <c r="Q34" s="138"/>
      <c r="R34" s="138"/>
      <c r="S34" s="138"/>
      <c r="T34" s="138"/>
      <c r="U34" s="154"/>
      <c r="V34" s="7"/>
      <c r="W34" s="7"/>
      <c r="X34" s="7"/>
      <c r="Y34" s="7"/>
      <c r="Z34" s="7"/>
      <c r="AA34" s="7"/>
      <c r="AB34" s="7"/>
      <c r="AC34" s="7"/>
      <c r="AD34" s="7"/>
      <c r="AE34" s="7"/>
      <c r="AF34" s="7"/>
      <c r="AG34" s="7"/>
      <c r="AH34" s="7"/>
      <c r="AI34" s="7"/>
      <c r="AJ34" s="7"/>
    </row>
    <row r="35" spans="1:36" ht="12" customHeight="1" x14ac:dyDescent="0.25">
      <c r="A35" s="7"/>
      <c r="B35" s="225"/>
      <c r="C35" s="138"/>
      <c r="D35" s="138"/>
      <c r="E35" s="138"/>
      <c r="F35" s="138"/>
      <c r="G35" s="138"/>
      <c r="H35" s="138"/>
      <c r="I35" s="138"/>
      <c r="J35" s="138"/>
      <c r="K35" s="138"/>
      <c r="L35" s="138"/>
      <c r="M35" s="138"/>
      <c r="N35" s="138"/>
      <c r="O35" s="138"/>
      <c r="P35" s="138"/>
      <c r="Q35" s="138"/>
      <c r="R35" s="138"/>
      <c r="S35" s="138"/>
      <c r="T35" s="138"/>
      <c r="U35" s="154"/>
      <c r="V35" s="7"/>
      <c r="W35" s="7"/>
      <c r="X35" s="7"/>
      <c r="Y35" s="7"/>
      <c r="Z35" s="7"/>
      <c r="AA35" s="7"/>
      <c r="AB35" s="7"/>
      <c r="AC35" s="7"/>
      <c r="AD35" s="7"/>
      <c r="AE35" s="7"/>
      <c r="AF35" s="7"/>
      <c r="AG35" s="7"/>
      <c r="AH35" s="7"/>
      <c r="AI35" s="7"/>
      <c r="AJ35" s="7"/>
    </row>
    <row r="36" spans="1:36" ht="12" customHeight="1" x14ac:dyDescent="0.25">
      <c r="A36" s="7"/>
      <c r="B36" s="225"/>
      <c r="C36" s="138"/>
      <c r="D36" s="138"/>
      <c r="E36" s="138"/>
      <c r="F36" s="138"/>
      <c r="G36" s="138"/>
      <c r="H36" s="138"/>
      <c r="I36" s="138"/>
      <c r="J36" s="138"/>
      <c r="K36" s="138"/>
      <c r="L36" s="138"/>
      <c r="M36" s="138"/>
      <c r="N36" s="138"/>
      <c r="O36" s="138"/>
      <c r="P36" s="138"/>
      <c r="Q36" s="138"/>
      <c r="R36" s="138"/>
      <c r="S36" s="138"/>
      <c r="T36" s="138"/>
      <c r="U36" s="154"/>
      <c r="V36" s="7"/>
      <c r="W36" s="7"/>
      <c r="X36" s="7"/>
      <c r="Y36" s="7"/>
      <c r="Z36" s="7"/>
      <c r="AA36" s="7"/>
      <c r="AB36" s="7"/>
      <c r="AC36" s="7"/>
      <c r="AD36" s="7"/>
      <c r="AE36" s="7"/>
      <c r="AF36" s="7"/>
      <c r="AG36" s="7"/>
      <c r="AH36" s="7"/>
      <c r="AI36" s="7"/>
      <c r="AJ36" s="7"/>
    </row>
    <row r="37" spans="1:36" ht="12" customHeight="1" x14ac:dyDescent="0.25">
      <c r="A37" s="7"/>
      <c r="B37" s="226"/>
      <c r="C37" s="227"/>
      <c r="D37" s="227"/>
      <c r="E37" s="227"/>
      <c r="F37" s="227"/>
      <c r="G37" s="227"/>
      <c r="H37" s="227"/>
      <c r="I37" s="227"/>
      <c r="J37" s="227"/>
      <c r="K37" s="227"/>
      <c r="L37" s="227"/>
      <c r="M37" s="227"/>
      <c r="N37" s="227"/>
      <c r="O37" s="227"/>
      <c r="P37" s="227"/>
      <c r="Q37" s="227"/>
      <c r="R37" s="227"/>
      <c r="S37" s="227"/>
      <c r="T37" s="227"/>
      <c r="U37" s="228"/>
      <c r="V37" s="7"/>
      <c r="W37" s="7"/>
      <c r="X37" s="7"/>
      <c r="Y37" s="7"/>
      <c r="Z37" s="7"/>
      <c r="AA37" s="7"/>
      <c r="AB37" s="7"/>
      <c r="AC37" s="7"/>
      <c r="AD37" s="7"/>
      <c r="AE37" s="7"/>
      <c r="AF37" s="7"/>
      <c r="AG37" s="7"/>
      <c r="AH37" s="7"/>
      <c r="AI37" s="7"/>
      <c r="AJ37" s="7"/>
    </row>
    <row r="38" spans="1:36" ht="12"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row>
    <row r="39" spans="1:36" ht="12"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row>
    <row r="40" spans="1:36" ht="12"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row>
    <row r="41" spans="1:36" ht="12"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row>
    <row r="42" spans="1:36" ht="12"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row>
    <row r="43" spans="1:36" ht="12"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row>
    <row r="44" spans="1:36" ht="12"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row>
    <row r="45" spans="1:36" ht="12"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row>
    <row r="46" spans="1:36" ht="12"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row>
    <row r="47" spans="1:36" ht="12"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row>
    <row r="48" spans="1:36" ht="12"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row>
    <row r="49" spans="1:36" ht="12"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row>
    <row r="50" spans="1:36" ht="12"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row>
    <row r="51" spans="1:36" x14ac:dyDescent="0.2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row>
    <row r="52" spans="1:36" x14ac:dyDescent="0.2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row>
    <row r="53" spans="1:36" x14ac:dyDescent="0.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row>
    <row r="54" spans="1:36"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row>
    <row r="55" spans="1:36"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row>
    <row r="56" spans="1:36"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row>
    <row r="57" spans="1:36" x14ac:dyDescent="0.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row>
    <row r="58" spans="1:36" x14ac:dyDescent="0.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row>
    <row r="59" spans="1:36" x14ac:dyDescent="0.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row>
    <row r="60" spans="1:36" x14ac:dyDescent="0.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row>
    <row r="61" spans="1:36" x14ac:dyDescent="0.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row>
    <row r="62" spans="1:36"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row>
    <row r="63" spans="1:36" x14ac:dyDescent="0.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row>
    <row r="64" spans="1:36" x14ac:dyDescent="0.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row>
    <row r="65" spans="1:36" x14ac:dyDescent="0.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row>
    <row r="66" spans="1:36" x14ac:dyDescent="0.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row>
    <row r="67" spans="1:36" x14ac:dyDescent="0.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row>
    <row r="68" spans="1:36" x14ac:dyDescent="0.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row>
    <row r="69" spans="1:36" x14ac:dyDescent="0.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row>
    <row r="70" spans="1:36" x14ac:dyDescent="0.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row>
    <row r="71" spans="1:36"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row>
    <row r="72" spans="1:36"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row>
    <row r="73" spans="1:36"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row>
    <row r="74" spans="1:36"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row>
    <row r="75" spans="1:36"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row>
    <row r="76" spans="1:36"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row>
    <row r="77" spans="1:36"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row>
    <row r="78" spans="1:36" x14ac:dyDescent="0.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row>
    <row r="79" spans="1:36" x14ac:dyDescent="0.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row>
    <row r="80" spans="1:36" x14ac:dyDescent="0.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row>
    <row r="81" spans="1:36" x14ac:dyDescent="0.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row>
    <row r="82" spans="1:36"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row>
    <row r="83" spans="1:36"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row>
    <row r="84" spans="1:36" x14ac:dyDescent="0.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row>
    <row r="85" spans="1:36" x14ac:dyDescent="0.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row>
    <row r="86" spans="1:36" x14ac:dyDescent="0.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row>
    <row r="87" spans="1:36" x14ac:dyDescent="0.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row>
    <row r="88" spans="1:36" x14ac:dyDescent="0.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row>
    <row r="89" spans="1:36"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row>
    <row r="90" spans="1:36" x14ac:dyDescent="0.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row>
    <row r="91" spans="1:36" x14ac:dyDescent="0.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row>
    <row r="92" spans="1:36" x14ac:dyDescent="0.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row>
    <row r="93" spans="1:36" x14ac:dyDescent="0.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row>
    <row r="94" spans="1:36" x14ac:dyDescent="0.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row>
    <row r="95" spans="1:36" x14ac:dyDescent="0.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row>
    <row r="96" spans="1:36" x14ac:dyDescent="0.2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row>
    <row r="97" spans="1:36" x14ac:dyDescent="0.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row>
    <row r="98" spans="1:36" x14ac:dyDescent="0.2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row>
    <row r="99" spans="1:36" x14ac:dyDescent="0.2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row>
    <row r="100" spans="1:36"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row>
    <row r="101" spans="1:36"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row>
    <row r="102" spans="1:36"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row>
    <row r="103" spans="1:36" x14ac:dyDescent="0.25">
      <c r="A103" s="7"/>
      <c r="B103" s="122"/>
      <c r="C103" s="12"/>
      <c r="D103" s="12" t="s">
        <v>102</v>
      </c>
      <c r="E103" s="12" t="s">
        <v>103</v>
      </c>
      <c r="F103" s="447" t="s">
        <v>105</v>
      </c>
      <c r="G103" s="448"/>
      <c r="H103" s="122"/>
      <c r="I103" s="7"/>
      <c r="J103" s="7"/>
      <c r="K103" s="7"/>
      <c r="L103" s="7"/>
      <c r="M103" s="7"/>
      <c r="N103" s="7"/>
      <c r="O103" s="7"/>
      <c r="P103" s="449" t="s">
        <v>160</v>
      </c>
      <c r="Q103" s="450"/>
      <c r="R103" s="450"/>
      <c r="S103" s="450"/>
      <c r="T103" s="450"/>
      <c r="U103" s="450"/>
      <c r="V103" s="450"/>
      <c r="W103" s="450"/>
      <c r="X103" s="451"/>
      <c r="Y103" s="7"/>
      <c r="Z103" s="7"/>
      <c r="AA103" s="7"/>
      <c r="AB103" s="7"/>
      <c r="AC103" s="7"/>
      <c r="AD103" s="7"/>
      <c r="AE103" s="7"/>
      <c r="AF103" s="7"/>
      <c r="AG103" s="7"/>
      <c r="AH103" s="7"/>
      <c r="AI103" s="7"/>
      <c r="AJ103" s="7"/>
    </row>
    <row r="104" spans="1:36" x14ac:dyDescent="0.25">
      <c r="A104" s="7"/>
      <c r="B104" s="123"/>
      <c r="C104" s="136" t="s">
        <v>99</v>
      </c>
      <c r="D104" s="14" t="s">
        <v>101</v>
      </c>
      <c r="E104" s="14" t="s">
        <v>104</v>
      </c>
      <c r="F104" s="12" t="s">
        <v>92</v>
      </c>
      <c r="G104" s="13" t="s">
        <v>106</v>
      </c>
      <c r="H104" s="16" t="s">
        <v>26</v>
      </c>
      <c r="I104" s="7"/>
      <c r="J104" s="7"/>
      <c r="K104" s="7"/>
      <c r="L104" s="7"/>
      <c r="M104" s="7"/>
      <c r="N104" s="7"/>
      <c r="O104" s="7"/>
      <c r="P104" s="280"/>
      <c r="Q104" s="147" t="s">
        <v>31</v>
      </c>
      <c r="R104" s="147" t="s">
        <v>164</v>
      </c>
      <c r="S104" s="147" t="s">
        <v>32</v>
      </c>
      <c r="T104" s="147" t="s">
        <v>165</v>
      </c>
      <c r="U104" s="147" t="s">
        <v>68</v>
      </c>
      <c r="V104" s="147" t="s">
        <v>68</v>
      </c>
      <c r="W104" s="147" t="s">
        <v>34</v>
      </c>
      <c r="X104" s="147" t="s">
        <v>166</v>
      </c>
      <c r="Y104" s="7"/>
      <c r="Z104" s="7"/>
      <c r="AA104" s="7"/>
      <c r="AB104" s="7"/>
      <c r="AC104" s="7"/>
      <c r="AD104" s="7"/>
      <c r="AE104" s="7"/>
      <c r="AF104" s="7"/>
      <c r="AG104" s="7"/>
      <c r="AH104" s="7"/>
      <c r="AI104" s="7"/>
      <c r="AJ104" s="7"/>
    </row>
    <row r="105" spans="1:36" x14ac:dyDescent="0.25">
      <c r="A105" s="7"/>
      <c r="B105" s="10">
        <v>1</v>
      </c>
      <c r="C105" s="10">
        <v>13</v>
      </c>
      <c r="D105" s="10">
        <v>0.75</v>
      </c>
      <c r="E105" s="10">
        <f>SUM(C105*D105)</f>
        <v>9.75</v>
      </c>
      <c r="F105" s="111">
        <v>0.04</v>
      </c>
      <c r="G105" s="111">
        <v>6.0999999999999999E-2</v>
      </c>
      <c r="H105" s="121">
        <v>0.03</v>
      </c>
      <c r="I105" s="7"/>
      <c r="J105" s="7"/>
      <c r="K105" s="7"/>
      <c r="L105" s="7"/>
      <c r="M105" s="7"/>
      <c r="N105" s="7"/>
      <c r="O105" s="7"/>
      <c r="P105" s="10"/>
      <c r="Q105" s="280" t="s">
        <v>161</v>
      </c>
      <c r="R105" s="146" t="s">
        <v>162</v>
      </c>
      <c r="S105" s="146" t="s">
        <v>161</v>
      </c>
      <c r="T105" s="146" t="s">
        <v>162</v>
      </c>
      <c r="U105" s="146" t="s">
        <v>161</v>
      </c>
      <c r="V105" s="146" t="s">
        <v>162</v>
      </c>
      <c r="W105" s="146" t="s">
        <v>161</v>
      </c>
      <c r="X105" s="146" t="s">
        <v>163</v>
      </c>
      <c r="Y105" s="7"/>
      <c r="Z105" s="7"/>
      <c r="AA105" s="7"/>
      <c r="AB105" s="7"/>
      <c r="AC105" s="7"/>
      <c r="AD105" s="7"/>
      <c r="AE105" s="7"/>
      <c r="AF105" s="7"/>
      <c r="AG105" s="7"/>
      <c r="AH105" s="7"/>
      <c r="AI105" s="7"/>
      <c r="AJ105" s="7"/>
    </row>
    <row r="106" spans="1:36" x14ac:dyDescent="0.25">
      <c r="A106" s="7"/>
      <c r="B106" s="10">
        <v>2</v>
      </c>
      <c r="C106" s="10">
        <v>13</v>
      </c>
      <c r="D106" s="10">
        <v>0.73</v>
      </c>
      <c r="E106" s="10">
        <f t="shared" ref="E106:E116" si="4">SUM(C106*D106)</f>
        <v>9.49</v>
      </c>
      <c r="F106" s="111">
        <v>5.7000000000000002E-2</v>
      </c>
      <c r="G106" s="111">
        <v>8.6999999999999994E-2</v>
      </c>
      <c r="H106" s="18">
        <v>0.03</v>
      </c>
      <c r="I106" s="7"/>
      <c r="J106" s="7"/>
      <c r="K106" s="7"/>
      <c r="L106" s="7"/>
      <c r="M106" s="7"/>
      <c r="N106" s="7"/>
      <c r="O106" s="7"/>
      <c r="P106" s="10">
        <v>1</v>
      </c>
      <c r="Q106" s="17">
        <v>200000</v>
      </c>
      <c r="R106" s="124">
        <f t="shared" ref="R106:R117" si="5">SUM(G6/Q106)</f>
        <v>2.2550000000000001E-3</v>
      </c>
      <c r="S106" s="17">
        <v>200000</v>
      </c>
      <c r="T106" s="124">
        <f t="shared" ref="T106:T117" si="6">SUM(D6/S106)</f>
        <v>2.0641599999999998E-3</v>
      </c>
      <c r="U106" s="17">
        <f>SUM(S106)</f>
        <v>200000</v>
      </c>
      <c r="V106" s="124">
        <f t="shared" ref="V106:V117" si="7">SUM(E6/U106)</f>
        <v>0</v>
      </c>
      <c r="W106" s="17">
        <v>150000</v>
      </c>
      <c r="X106" s="124">
        <f t="shared" ref="X106:X117" si="8">SUM(H6/W106)</f>
        <v>2.5333333333333332E-3</v>
      </c>
      <c r="Y106" s="7"/>
      <c r="Z106" s="7"/>
      <c r="AA106" s="7"/>
      <c r="AB106" s="7"/>
      <c r="AC106" s="7"/>
      <c r="AD106" s="7"/>
      <c r="AE106" s="7"/>
      <c r="AF106" s="7"/>
      <c r="AG106" s="7"/>
      <c r="AH106" s="7"/>
      <c r="AI106" s="7"/>
      <c r="AJ106" s="7"/>
    </row>
    <row r="107" spans="1:36" x14ac:dyDescent="0.25">
      <c r="A107" s="7"/>
      <c r="B107" s="10">
        <v>3</v>
      </c>
      <c r="C107" s="10">
        <v>13</v>
      </c>
      <c r="D107" s="10">
        <v>0.69</v>
      </c>
      <c r="E107" s="10">
        <f t="shared" si="4"/>
        <v>8.9699999999999989</v>
      </c>
      <c r="F107" s="111">
        <v>4.2000000000000003E-2</v>
      </c>
      <c r="G107" s="111">
        <v>7.2999999999999995E-2</v>
      </c>
      <c r="H107" s="18">
        <v>0.03</v>
      </c>
      <c r="I107" s="7"/>
      <c r="J107" s="7"/>
      <c r="K107" s="7"/>
      <c r="L107" s="7"/>
      <c r="M107" s="7"/>
      <c r="N107" s="7"/>
      <c r="O107" s="7"/>
      <c r="P107" s="10">
        <v>2</v>
      </c>
      <c r="Q107" s="17">
        <v>200000</v>
      </c>
      <c r="R107" s="124">
        <f t="shared" si="5"/>
        <v>4.2399999999999998E-3</v>
      </c>
      <c r="S107" s="17">
        <f>SUM(S106)</f>
        <v>200000</v>
      </c>
      <c r="T107" s="124">
        <f t="shared" si="6"/>
        <v>4.1283199999999996E-3</v>
      </c>
      <c r="U107" s="17">
        <f>SUM(S106)</f>
        <v>200000</v>
      </c>
      <c r="V107" s="124">
        <f t="shared" si="7"/>
        <v>0</v>
      </c>
      <c r="W107" s="17">
        <f>SUM(W106)</f>
        <v>150000</v>
      </c>
      <c r="X107" s="124">
        <f t="shared" si="8"/>
        <v>5.4000000000000003E-3</v>
      </c>
      <c r="Y107" s="7"/>
      <c r="Z107" s="7"/>
      <c r="AA107" s="7"/>
      <c r="AB107" s="7"/>
      <c r="AC107" s="7"/>
      <c r="AD107" s="7"/>
      <c r="AE107" s="7"/>
      <c r="AF107" s="7"/>
      <c r="AG107" s="7"/>
      <c r="AH107" s="7"/>
      <c r="AI107" s="7"/>
      <c r="AJ107" s="7"/>
    </row>
    <row r="108" spans="1:36" x14ac:dyDescent="0.25">
      <c r="A108" s="7"/>
      <c r="B108" s="10">
        <v>4</v>
      </c>
      <c r="C108" s="10">
        <v>13</v>
      </c>
      <c r="D108" s="10">
        <v>0.68</v>
      </c>
      <c r="E108" s="10">
        <f t="shared" si="4"/>
        <v>8.84</v>
      </c>
      <c r="F108" s="111">
        <v>4.8000000000000001E-2</v>
      </c>
      <c r="G108" s="111">
        <v>0.08</v>
      </c>
      <c r="H108" s="18">
        <v>0.03</v>
      </c>
      <c r="I108" s="7"/>
      <c r="J108" s="7"/>
      <c r="K108" s="7"/>
      <c r="L108" s="7"/>
      <c r="M108" s="7"/>
      <c r="N108" s="7"/>
      <c r="O108" s="7"/>
      <c r="P108" s="10">
        <v>3</v>
      </c>
      <c r="Q108" s="17">
        <v>200000</v>
      </c>
      <c r="R108" s="124">
        <f t="shared" si="5"/>
        <v>6.4549999999999998E-3</v>
      </c>
      <c r="S108" s="17">
        <f>SUM(S106)</f>
        <v>200000</v>
      </c>
      <c r="T108" s="124">
        <f t="shared" si="6"/>
        <v>6.1924800000000002E-3</v>
      </c>
      <c r="U108" s="17">
        <f>SUM(S106)</f>
        <v>200000</v>
      </c>
      <c r="V108" s="124">
        <f t="shared" si="7"/>
        <v>0</v>
      </c>
      <c r="W108" s="17">
        <f>SUM(W106)</f>
        <v>150000</v>
      </c>
      <c r="X108" s="124">
        <f t="shared" si="8"/>
        <v>8.4933333333333336E-3</v>
      </c>
      <c r="Y108" s="7"/>
      <c r="Z108" s="7"/>
      <c r="AA108" s="7"/>
      <c r="AB108" s="7"/>
      <c r="AC108" s="7"/>
      <c r="AD108" s="7"/>
      <c r="AE108" s="7"/>
      <c r="AF108" s="7"/>
      <c r="AG108" s="7"/>
      <c r="AH108" s="7"/>
      <c r="AI108" s="7"/>
      <c r="AJ108" s="7"/>
    </row>
    <row r="109" spans="1:36" x14ac:dyDescent="0.25">
      <c r="A109" s="7"/>
      <c r="B109" s="10">
        <v>5</v>
      </c>
      <c r="C109" s="10">
        <v>13</v>
      </c>
      <c r="D109" s="10">
        <v>0.67</v>
      </c>
      <c r="E109" s="10">
        <f t="shared" si="4"/>
        <v>8.7100000000000009</v>
      </c>
      <c r="F109" s="111">
        <v>5.5E-2</v>
      </c>
      <c r="G109" s="111">
        <v>8.3000000000000004E-2</v>
      </c>
      <c r="H109" s="18">
        <v>0.03</v>
      </c>
      <c r="I109" s="7"/>
      <c r="J109" s="7"/>
      <c r="K109" s="7"/>
      <c r="L109" s="7"/>
      <c r="M109" s="7"/>
      <c r="N109" s="7"/>
      <c r="O109" s="7"/>
      <c r="P109" s="10">
        <v>4</v>
      </c>
      <c r="Q109" s="17">
        <v>200000</v>
      </c>
      <c r="R109" s="124">
        <f t="shared" si="5"/>
        <v>8.5699999999999995E-3</v>
      </c>
      <c r="S109" s="17">
        <f>SUM(S106)</f>
        <v>200000</v>
      </c>
      <c r="T109" s="124">
        <f t="shared" si="6"/>
        <v>8.2566399999999991E-3</v>
      </c>
      <c r="U109" s="17">
        <f>SUM(S106)</f>
        <v>200000</v>
      </c>
      <c r="V109" s="124">
        <f t="shared" si="7"/>
        <v>0</v>
      </c>
      <c r="W109" s="17">
        <f>SUM(W106)</f>
        <v>150000</v>
      </c>
      <c r="X109" s="124">
        <f t="shared" si="8"/>
        <v>1.1113333333333333E-2</v>
      </c>
      <c r="Y109" s="7"/>
      <c r="Z109" s="7"/>
      <c r="AA109" s="7"/>
      <c r="AB109" s="7"/>
      <c r="AC109" s="7"/>
      <c r="AD109" s="7"/>
      <c r="AE109" s="7"/>
      <c r="AF109" s="7"/>
      <c r="AG109" s="7"/>
      <c r="AH109" s="7"/>
      <c r="AI109" s="7"/>
      <c r="AJ109" s="7"/>
    </row>
    <row r="110" spans="1:36" x14ac:dyDescent="0.25">
      <c r="A110" s="7"/>
      <c r="B110" s="10">
        <v>6</v>
      </c>
      <c r="C110" s="10">
        <v>13</v>
      </c>
      <c r="D110" s="10">
        <v>0.67</v>
      </c>
      <c r="E110" s="10">
        <f t="shared" si="4"/>
        <v>8.7100000000000009</v>
      </c>
      <c r="F110" s="111">
        <v>5.2999999999999999E-2</v>
      </c>
      <c r="G110" s="111">
        <v>8.4000000000000005E-2</v>
      </c>
      <c r="H110" s="18">
        <v>0.03</v>
      </c>
      <c r="I110" s="7"/>
      <c r="J110" s="7"/>
      <c r="K110" s="7"/>
      <c r="L110" s="7"/>
      <c r="M110" s="7"/>
      <c r="N110" s="7"/>
      <c r="O110" s="7"/>
      <c r="P110" s="10">
        <v>5</v>
      </c>
      <c r="Q110" s="232">
        <v>200000</v>
      </c>
      <c r="R110" s="124">
        <f t="shared" si="5"/>
        <v>1.0735E-2</v>
      </c>
      <c r="S110" s="17">
        <f>SUM(S106)</f>
        <v>200000</v>
      </c>
      <c r="T110" s="124">
        <f t="shared" si="6"/>
        <v>1.0320805000000001E-2</v>
      </c>
      <c r="U110" s="17">
        <f>SUM(S106)</f>
        <v>200000</v>
      </c>
      <c r="V110" s="124">
        <f t="shared" si="7"/>
        <v>0</v>
      </c>
      <c r="W110" s="17">
        <f>SUM(W106)</f>
        <v>150000</v>
      </c>
      <c r="X110" s="124">
        <f t="shared" si="8"/>
        <v>1.47E-2</v>
      </c>
      <c r="Y110" s="7"/>
      <c r="Z110" s="7"/>
      <c r="AA110" s="7"/>
      <c r="AB110" s="7"/>
      <c r="AC110" s="7"/>
      <c r="AD110" s="7"/>
      <c r="AE110" s="7"/>
      <c r="AF110" s="7"/>
      <c r="AG110" s="7"/>
      <c r="AH110" s="7"/>
      <c r="AI110" s="7"/>
      <c r="AJ110" s="7"/>
    </row>
    <row r="111" spans="1:36" x14ac:dyDescent="0.25">
      <c r="A111" s="7"/>
      <c r="B111" s="10">
        <v>7</v>
      </c>
      <c r="C111" s="10">
        <v>13</v>
      </c>
      <c r="D111" s="10">
        <v>0.67</v>
      </c>
      <c r="E111" s="10">
        <f t="shared" si="4"/>
        <v>8.7100000000000009</v>
      </c>
      <c r="F111" s="111">
        <v>4.7E-2</v>
      </c>
      <c r="G111" s="111">
        <v>7.3999999999999996E-2</v>
      </c>
      <c r="H111" s="18">
        <v>0.03</v>
      </c>
      <c r="I111" s="7"/>
      <c r="J111" s="7"/>
      <c r="K111" s="7"/>
      <c r="L111" s="7"/>
      <c r="M111" s="7"/>
      <c r="N111" s="7"/>
      <c r="O111" s="7"/>
      <c r="P111" s="10">
        <v>6</v>
      </c>
      <c r="Q111" s="17">
        <v>200000</v>
      </c>
      <c r="R111" s="124">
        <f t="shared" si="5"/>
        <v>1.0829999999999999E-2</v>
      </c>
      <c r="S111" s="17">
        <f>SUM(S106)</f>
        <v>200000</v>
      </c>
      <c r="T111" s="124">
        <f t="shared" si="6"/>
        <v>1.238497E-2</v>
      </c>
      <c r="U111" s="17">
        <f>SUM(S106)</f>
        <v>200000</v>
      </c>
      <c r="V111" s="124">
        <f t="shared" si="7"/>
        <v>0</v>
      </c>
      <c r="W111" s="17">
        <f>SUM(W106)</f>
        <v>150000</v>
      </c>
      <c r="X111" s="124">
        <f t="shared" si="8"/>
        <v>1.3826666666666666E-2</v>
      </c>
      <c r="Y111" s="7"/>
      <c r="Z111" s="7"/>
      <c r="AA111" s="7"/>
      <c r="AB111" s="7"/>
      <c r="AC111" s="7"/>
      <c r="AD111" s="7"/>
      <c r="AE111" s="7"/>
      <c r="AF111" s="7"/>
      <c r="AG111" s="7"/>
      <c r="AH111" s="7"/>
      <c r="AI111" s="7"/>
      <c r="AJ111" s="7"/>
    </row>
    <row r="112" spans="1:36" x14ac:dyDescent="0.25">
      <c r="A112" s="7"/>
      <c r="B112" s="10">
        <v>8</v>
      </c>
      <c r="C112" s="10">
        <v>13</v>
      </c>
      <c r="D112" s="10"/>
      <c r="E112" s="10">
        <f t="shared" si="4"/>
        <v>0</v>
      </c>
      <c r="F112" s="111">
        <v>4.4999999999999998E-2</v>
      </c>
      <c r="G112" s="111">
        <v>9.0999999999999998E-2</v>
      </c>
      <c r="H112" s="18">
        <v>0.03</v>
      </c>
      <c r="I112" s="7"/>
      <c r="J112" s="7"/>
      <c r="K112" s="7"/>
      <c r="L112" s="7"/>
      <c r="M112" s="7"/>
      <c r="N112" s="7"/>
      <c r="O112" s="7"/>
      <c r="P112" s="10">
        <v>7</v>
      </c>
      <c r="Q112" s="17">
        <v>200000</v>
      </c>
      <c r="R112" s="124">
        <f t="shared" si="5"/>
        <v>1.2735E-2</v>
      </c>
      <c r="S112" s="17">
        <f>SUM(S106)</f>
        <v>200000</v>
      </c>
      <c r="T112" s="124">
        <f t="shared" si="6"/>
        <v>1.4449135000000002E-2</v>
      </c>
      <c r="U112" s="17">
        <f>SUM(S106)</f>
        <v>200000</v>
      </c>
      <c r="V112" s="124">
        <f t="shared" si="7"/>
        <v>0</v>
      </c>
      <c r="W112" s="17">
        <f>SUM(W106)</f>
        <v>150000</v>
      </c>
      <c r="X112" s="124">
        <f t="shared" si="8"/>
        <v>1.7299999999999999E-2</v>
      </c>
      <c r="Y112" s="7"/>
      <c r="Z112" s="7"/>
      <c r="AA112" s="7"/>
      <c r="AB112" s="7"/>
      <c r="AC112" s="7"/>
      <c r="AD112" s="7"/>
      <c r="AE112" s="7"/>
      <c r="AF112" s="7"/>
      <c r="AG112" s="7"/>
      <c r="AH112" s="7"/>
      <c r="AI112" s="7"/>
      <c r="AJ112" s="7"/>
    </row>
    <row r="113" spans="1:36" x14ac:dyDescent="0.25">
      <c r="A113" s="7"/>
      <c r="B113" s="10">
        <v>9</v>
      </c>
      <c r="C113" s="10">
        <v>13</v>
      </c>
      <c r="D113" s="10"/>
      <c r="E113" s="10">
        <f t="shared" si="4"/>
        <v>0</v>
      </c>
      <c r="F113" s="111">
        <v>4.4999999999999998E-2</v>
      </c>
      <c r="G113" s="111">
        <v>0.107</v>
      </c>
      <c r="H113" s="18">
        <v>0.03</v>
      </c>
      <c r="I113" s="7"/>
      <c r="J113" s="7"/>
      <c r="K113" s="7"/>
      <c r="L113" s="7"/>
      <c r="M113" s="7"/>
      <c r="N113" s="7"/>
      <c r="O113" s="7"/>
      <c r="P113" s="10">
        <v>8</v>
      </c>
      <c r="Q113" s="17"/>
      <c r="R113" s="124" t="e">
        <f t="shared" si="5"/>
        <v>#DIV/0!</v>
      </c>
      <c r="S113" s="17">
        <f>SUM(S106)</f>
        <v>200000</v>
      </c>
      <c r="T113" s="124">
        <f t="shared" si="6"/>
        <v>1.6513299999999998E-2</v>
      </c>
      <c r="U113" s="17">
        <f>SUM(S106)</f>
        <v>200000</v>
      </c>
      <c r="V113" s="124">
        <f t="shared" si="7"/>
        <v>0</v>
      </c>
      <c r="W113" s="17">
        <f>SUM(W106)</f>
        <v>150000</v>
      </c>
      <c r="X113" s="124">
        <f t="shared" si="8"/>
        <v>2.0473333333333333E-2</v>
      </c>
      <c r="Y113" s="7"/>
      <c r="Z113" s="7"/>
      <c r="AA113" s="7"/>
      <c r="AB113" s="7"/>
      <c r="AC113" s="7"/>
      <c r="AD113" s="7"/>
      <c r="AE113" s="7"/>
      <c r="AF113" s="7"/>
      <c r="AG113" s="7"/>
      <c r="AH113" s="7"/>
      <c r="AI113" s="7"/>
      <c r="AJ113" s="7"/>
    </row>
    <row r="114" spans="1:36" x14ac:dyDescent="0.25">
      <c r="A114" s="7"/>
      <c r="B114" s="10">
        <v>10</v>
      </c>
      <c r="C114" s="10">
        <v>13</v>
      </c>
      <c r="D114" s="10"/>
      <c r="E114" s="10">
        <f t="shared" si="4"/>
        <v>0</v>
      </c>
      <c r="F114" s="111">
        <v>5.2999999999999999E-2</v>
      </c>
      <c r="G114" s="111">
        <v>0.12</v>
      </c>
      <c r="H114" s="18">
        <v>0.03</v>
      </c>
      <c r="I114" s="7"/>
      <c r="J114" s="7"/>
      <c r="K114" s="7"/>
      <c r="L114" s="7"/>
      <c r="M114" s="7"/>
      <c r="N114" s="7"/>
      <c r="O114" s="7"/>
      <c r="P114" s="10">
        <v>9</v>
      </c>
      <c r="Q114" s="17"/>
      <c r="R114" s="124" t="e">
        <f t="shared" si="5"/>
        <v>#DIV/0!</v>
      </c>
      <c r="S114" s="17">
        <f>SUM(S106)</f>
        <v>200000</v>
      </c>
      <c r="T114" s="124">
        <f t="shared" si="6"/>
        <v>1.8577475E-2</v>
      </c>
      <c r="U114" s="17">
        <f>SUM(S106)</f>
        <v>200000</v>
      </c>
      <c r="V114" s="124">
        <f t="shared" si="7"/>
        <v>0</v>
      </c>
      <c r="W114" s="17">
        <f>SUM(W106)</f>
        <v>150000</v>
      </c>
      <c r="X114" s="124">
        <f t="shared" si="8"/>
        <v>2.3266666666666668E-2</v>
      </c>
      <c r="Y114" s="7"/>
      <c r="Z114" s="7"/>
      <c r="AA114" s="7"/>
      <c r="AB114" s="7"/>
      <c r="AC114" s="7"/>
      <c r="AD114" s="7"/>
      <c r="AE114" s="7"/>
      <c r="AF114" s="7"/>
      <c r="AG114" s="7"/>
      <c r="AH114" s="7"/>
      <c r="AI114" s="7"/>
      <c r="AJ114" s="7"/>
    </row>
    <row r="115" spans="1:36" x14ac:dyDescent="0.25">
      <c r="B115" s="10">
        <v>11</v>
      </c>
      <c r="C115" s="10">
        <v>13</v>
      </c>
      <c r="D115" s="10"/>
      <c r="E115" s="10">
        <f t="shared" si="4"/>
        <v>0</v>
      </c>
      <c r="F115" s="111">
        <v>5.3999999999999999E-2</v>
      </c>
      <c r="G115" s="111">
        <v>0.13800000000000001</v>
      </c>
      <c r="H115" s="18">
        <v>0.03</v>
      </c>
      <c r="I115" s="7"/>
      <c r="J115" s="7"/>
      <c r="K115" s="7"/>
      <c r="L115" s="7"/>
      <c r="M115" s="7"/>
      <c r="N115" s="7"/>
      <c r="O115" s="7"/>
      <c r="P115" s="10">
        <v>10</v>
      </c>
      <c r="Q115" s="17"/>
      <c r="R115" s="124" t="e">
        <f t="shared" si="5"/>
        <v>#DIV/0!</v>
      </c>
      <c r="S115" s="17">
        <f>SUM(S106)</f>
        <v>200000</v>
      </c>
      <c r="T115" s="124">
        <f t="shared" si="6"/>
        <v>2.0641650000000001E-2</v>
      </c>
      <c r="U115" s="17">
        <f>SUM(S106)</f>
        <v>200000</v>
      </c>
      <c r="V115" s="124">
        <f t="shared" si="7"/>
        <v>0</v>
      </c>
      <c r="W115" s="17">
        <f>SUM(W106)</f>
        <v>150000</v>
      </c>
      <c r="X115" s="124">
        <f t="shared" si="8"/>
        <v>2.6673333333333334E-2</v>
      </c>
      <c r="Y115" s="7"/>
      <c r="Z115" s="7"/>
      <c r="AA115" s="7"/>
      <c r="AB115" s="7"/>
      <c r="AC115" s="7"/>
    </row>
    <row r="116" spans="1:36" x14ac:dyDescent="0.25">
      <c r="B116" s="10">
        <v>12</v>
      </c>
      <c r="C116" s="10">
        <v>13</v>
      </c>
      <c r="D116" s="10"/>
      <c r="E116" s="10">
        <f t="shared" si="4"/>
        <v>0</v>
      </c>
      <c r="F116" s="111">
        <v>0.05</v>
      </c>
      <c r="G116" s="111">
        <v>0.14699999999999999</v>
      </c>
      <c r="H116" s="18">
        <v>0.03</v>
      </c>
      <c r="I116" s="7"/>
      <c r="J116" s="7"/>
      <c r="K116" s="7"/>
      <c r="L116" s="7"/>
      <c r="M116" s="7"/>
      <c r="N116" s="7"/>
      <c r="O116" s="7"/>
      <c r="P116" s="10">
        <v>11</v>
      </c>
      <c r="Q116" s="17"/>
      <c r="R116" s="124" t="e">
        <f t="shared" si="5"/>
        <v>#DIV/0!</v>
      </c>
      <c r="S116" s="17">
        <f>SUM(S106)</f>
        <v>200000</v>
      </c>
      <c r="T116" s="124">
        <f t="shared" si="6"/>
        <v>2.2705824999999999E-2</v>
      </c>
      <c r="U116" s="17">
        <f>SUM(S106)</f>
        <v>200000</v>
      </c>
      <c r="V116" s="124">
        <f t="shared" si="7"/>
        <v>0</v>
      </c>
      <c r="W116" s="17">
        <f>SUM(W106)</f>
        <v>150000</v>
      </c>
      <c r="X116" s="124">
        <f t="shared" si="8"/>
        <v>2.9826666666666668E-2</v>
      </c>
      <c r="Y116" s="7"/>
      <c r="Z116" s="7"/>
      <c r="AA116" s="7"/>
      <c r="AB116" s="7"/>
      <c r="AC116" s="7"/>
    </row>
    <row r="117" spans="1:36" x14ac:dyDescent="0.25">
      <c r="B117" s="7"/>
      <c r="C117" s="7"/>
      <c r="D117" s="7"/>
      <c r="E117" s="7"/>
      <c r="F117" s="7"/>
      <c r="G117" s="7"/>
      <c r="H117" s="7"/>
      <c r="I117" s="7"/>
      <c r="J117" s="7"/>
      <c r="K117" s="7"/>
      <c r="L117" s="7"/>
      <c r="M117" s="7"/>
      <c r="N117" s="7"/>
      <c r="O117" s="7"/>
      <c r="P117" s="10">
        <v>12</v>
      </c>
      <c r="Q117" s="17"/>
      <c r="R117" s="124" t="e">
        <f t="shared" si="5"/>
        <v>#DIV/0!</v>
      </c>
      <c r="S117" s="17">
        <f>SUM(S106)</f>
        <v>200000</v>
      </c>
      <c r="T117" s="124">
        <f t="shared" si="6"/>
        <v>2.6020000000000001E-2</v>
      </c>
      <c r="U117" s="19">
        <f>SUM(S106)</f>
        <v>200000</v>
      </c>
      <c r="V117" s="124">
        <f t="shared" si="7"/>
        <v>0</v>
      </c>
      <c r="W117" s="19">
        <f>SUM(W106)</f>
        <v>150000</v>
      </c>
      <c r="X117" s="124">
        <f t="shared" si="8"/>
        <v>3.5060000000000001E-2</v>
      </c>
      <c r="Y117" s="7"/>
      <c r="Z117" s="7"/>
      <c r="AA117" s="7"/>
      <c r="AB117" s="7"/>
      <c r="AC117" s="7"/>
    </row>
    <row r="118" spans="1:36" x14ac:dyDescent="0.25">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row>
  </sheetData>
  <mergeCells count="3">
    <mergeCell ref="F103:G103"/>
    <mergeCell ref="P103:X103"/>
    <mergeCell ref="B3:H4"/>
  </mergeCells>
  <hyperlinks>
    <hyperlink ref="F103:G103" location="sykefr!A1" display="sjukefråvere i %"/>
    <hyperlink ref="C104" location="'tal tils'!A1" display="tal tils"/>
    <hyperlink ref="A1" location="FREMSIDE_ØKONOMI!A1" display="TILBAKE TIL FRAMSIDA"/>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C87"/>
  <sheetViews>
    <sheetView workbookViewId="0"/>
  </sheetViews>
  <sheetFormatPr baseColWidth="10" defaultColWidth="11.453125" defaultRowHeight="10.5" x14ac:dyDescent="0.25"/>
  <cols>
    <col min="1" max="1" width="2.26953125" style="8" customWidth="1"/>
    <col min="2" max="2" width="2.7265625" style="8" customWidth="1"/>
    <col min="3" max="8" width="5.7265625" style="8" customWidth="1"/>
    <col min="9" max="10" width="7" style="8" customWidth="1"/>
    <col min="11" max="11" width="7.54296875" style="8" customWidth="1"/>
    <col min="12" max="16384" width="11.453125" style="8"/>
  </cols>
  <sheetData>
    <row r="1" spans="1:29" ht="12" customHeight="1" x14ac:dyDescent="0.35">
      <c r="A1" s="163" t="s">
        <v>36</v>
      </c>
      <c r="B1" s="7"/>
      <c r="C1" s="7"/>
      <c r="D1" s="7"/>
      <c r="E1" s="7"/>
      <c r="F1" s="7"/>
      <c r="G1" s="7"/>
      <c r="H1" s="7"/>
      <c r="I1" s="7"/>
      <c r="J1" s="7"/>
      <c r="K1" s="7"/>
      <c r="L1" s="7"/>
      <c r="M1" s="7"/>
      <c r="N1" s="7"/>
      <c r="O1" s="7"/>
      <c r="P1" s="7"/>
      <c r="Q1" s="7"/>
      <c r="R1" s="7"/>
      <c r="S1" s="7"/>
      <c r="T1" s="7"/>
      <c r="U1" s="7"/>
      <c r="V1" s="7"/>
      <c r="W1" s="7"/>
      <c r="X1" s="7"/>
      <c r="Y1" s="7"/>
      <c r="Z1" s="7"/>
      <c r="AA1" s="7"/>
      <c r="AB1" s="7"/>
      <c r="AC1" s="7"/>
    </row>
    <row r="2" spans="1:29" ht="12" customHeight="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row>
    <row r="3" spans="1:29" ht="12" customHeight="1" x14ac:dyDescent="0.25">
      <c r="A3" s="7"/>
      <c r="B3" s="453" t="s">
        <v>517</v>
      </c>
      <c r="C3" s="454"/>
      <c r="D3" s="454"/>
      <c r="E3" s="454"/>
      <c r="F3" s="454"/>
      <c r="G3" s="454"/>
      <c r="H3" s="455"/>
      <c r="I3" s="12" t="s">
        <v>50</v>
      </c>
      <c r="J3" s="118" t="s">
        <v>91</v>
      </c>
      <c r="K3" s="12"/>
      <c r="L3" s="7"/>
      <c r="M3" s="7"/>
      <c r="N3" s="7"/>
      <c r="O3" s="7"/>
      <c r="P3" s="7"/>
      <c r="Q3" s="7"/>
      <c r="R3" s="7"/>
      <c r="S3" s="7"/>
      <c r="T3" s="7"/>
      <c r="U3" s="7"/>
      <c r="V3" s="7"/>
      <c r="W3" s="7"/>
      <c r="X3" s="7"/>
      <c r="Y3" s="7"/>
      <c r="Z3" s="7"/>
      <c r="AA3" s="7"/>
      <c r="AB3" s="7"/>
      <c r="AC3" s="7"/>
    </row>
    <row r="4" spans="1:29" ht="12" customHeight="1" x14ac:dyDescent="0.25">
      <c r="A4" s="7"/>
      <c r="B4" s="456"/>
      <c r="C4" s="457"/>
      <c r="D4" s="457"/>
      <c r="E4" s="457"/>
      <c r="F4" s="457"/>
      <c r="G4" s="457"/>
      <c r="H4" s="458"/>
      <c r="I4" s="14" t="s">
        <v>29</v>
      </c>
      <c r="J4" s="119" t="s">
        <v>30</v>
      </c>
      <c r="K4" s="14"/>
      <c r="L4" s="7"/>
      <c r="M4" s="7"/>
      <c r="N4" s="7"/>
      <c r="O4" s="7"/>
      <c r="P4" s="7"/>
      <c r="Q4" s="7"/>
      <c r="R4" s="7"/>
      <c r="S4" s="7"/>
      <c r="T4" s="7"/>
      <c r="U4" s="7"/>
      <c r="V4" s="7"/>
      <c r="W4" s="7"/>
      <c r="X4" s="7"/>
      <c r="Y4" s="7"/>
      <c r="Z4" s="7"/>
      <c r="AA4" s="7"/>
      <c r="AB4" s="7"/>
      <c r="AC4" s="7"/>
    </row>
    <row r="5" spans="1:29" ht="12" customHeight="1" x14ac:dyDescent="0.25">
      <c r="A5" s="7"/>
      <c r="B5" s="140"/>
      <c r="C5" s="202" t="s">
        <v>209</v>
      </c>
      <c r="D5" s="140" t="s">
        <v>210</v>
      </c>
      <c r="E5" s="140"/>
      <c r="F5" s="140" t="s">
        <v>33</v>
      </c>
      <c r="G5" s="140" t="s">
        <v>31</v>
      </c>
      <c r="H5" s="139" t="s">
        <v>34</v>
      </c>
      <c r="I5" s="16" t="s">
        <v>2</v>
      </c>
      <c r="J5" s="120" t="s">
        <v>35</v>
      </c>
      <c r="K5" s="16" t="s">
        <v>154</v>
      </c>
      <c r="L5" s="7"/>
      <c r="M5" s="7"/>
      <c r="N5" s="7"/>
      <c r="O5" s="7"/>
      <c r="P5" s="7"/>
      <c r="Q5" s="7"/>
      <c r="R5" s="7"/>
      <c r="S5" s="7"/>
      <c r="T5" s="7"/>
      <c r="U5" s="7"/>
      <c r="V5" s="7"/>
      <c r="W5" s="7"/>
      <c r="X5" s="7"/>
      <c r="Y5" s="7"/>
      <c r="Z5" s="7"/>
      <c r="AA5" s="7"/>
      <c r="AB5" s="7"/>
      <c r="AC5" s="7"/>
    </row>
    <row r="6" spans="1:29" ht="12" customHeight="1" x14ac:dyDescent="0.25">
      <c r="A6" s="7"/>
      <c r="B6" s="10">
        <v>1</v>
      </c>
      <c r="C6" s="206">
        <v>0</v>
      </c>
      <c r="D6" s="191">
        <v>270.77800000000002</v>
      </c>
      <c r="E6" s="191"/>
      <c r="F6" s="191">
        <f>SUM(C6-D6)</f>
        <v>-270.77800000000002</v>
      </c>
      <c r="G6" s="191">
        <v>206</v>
      </c>
      <c r="H6" s="191">
        <v>198</v>
      </c>
      <c r="I6" s="121">
        <f>SUM(C6/D$17)</f>
        <v>0</v>
      </c>
      <c r="J6" s="18">
        <f>SUM(D6/D$17)</f>
        <v>8.3332794765241247E-2</v>
      </c>
      <c r="K6" s="221">
        <f>SUM(I6-J6)</f>
        <v>-8.3332794765241247E-2</v>
      </c>
      <c r="L6" s="7"/>
      <c r="M6" s="7"/>
      <c r="N6" s="7"/>
      <c r="O6" s="7"/>
      <c r="P6" s="7"/>
      <c r="Q6" s="7"/>
      <c r="R6" s="7"/>
      <c r="S6" s="7"/>
      <c r="T6" s="7"/>
      <c r="U6" s="7"/>
      <c r="V6" s="7"/>
      <c r="W6" s="7"/>
      <c r="X6" s="7"/>
      <c r="Y6" s="7"/>
      <c r="Z6" s="7"/>
      <c r="AA6" s="7"/>
      <c r="AB6" s="7"/>
      <c r="AC6" s="7"/>
    </row>
    <row r="7" spans="1:29" ht="12" customHeight="1" x14ac:dyDescent="0.25">
      <c r="A7" s="7"/>
      <c r="B7" s="10">
        <v>2</v>
      </c>
      <c r="C7" s="206">
        <v>542</v>
      </c>
      <c r="D7" s="191">
        <v>541.55600000000004</v>
      </c>
      <c r="E7" s="191"/>
      <c r="F7" s="191">
        <f t="shared" ref="F7:F17" si="0">SUM(C7-D7)</f>
        <v>0.44399999999995998</v>
      </c>
      <c r="G7" s="191">
        <v>206</v>
      </c>
      <c r="H7" s="191">
        <v>200</v>
      </c>
      <c r="I7" s="121">
        <f t="shared" ref="I7:I17" si="1">SUM(C7/D$17)</f>
        <v>0.16680223194927488</v>
      </c>
      <c r="J7" s="18">
        <f t="shared" ref="J7:J17" si="2">SUM(D7/D$17)</f>
        <v>0.16666558953048249</v>
      </c>
      <c r="K7" s="221">
        <f t="shared" ref="K7:K17" si="3">SUM(I7-J7)</f>
        <v>1.3664241879238204E-4</v>
      </c>
      <c r="L7" s="7"/>
      <c r="M7" s="7"/>
      <c r="N7" s="7"/>
      <c r="O7" s="7"/>
      <c r="P7" s="7"/>
      <c r="Q7" s="7"/>
      <c r="R7" s="7"/>
      <c r="S7" s="7"/>
      <c r="T7" s="7"/>
      <c r="U7" s="7"/>
      <c r="V7" s="7"/>
      <c r="W7" s="7"/>
      <c r="X7" s="7"/>
      <c r="Y7" s="7"/>
      <c r="Z7" s="7"/>
      <c r="AA7" s="7"/>
      <c r="AB7" s="7"/>
      <c r="AC7" s="7"/>
    </row>
    <row r="8" spans="1:29" ht="12" customHeight="1" x14ac:dyDescent="0.25">
      <c r="A8" s="7"/>
      <c r="B8" s="10">
        <v>3</v>
      </c>
      <c r="C8" s="206">
        <v>812</v>
      </c>
      <c r="D8" s="191">
        <v>812.33399999999995</v>
      </c>
      <c r="E8" s="191"/>
      <c r="F8" s="191">
        <f t="shared" si="0"/>
        <v>-0.33399999999994634</v>
      </c>
      <c r="G8" s="191">
        <v>737</v>
      </c>
      <c r="H8" s="191">
        <v>707</v>
      </c>
      <c r="I8" s="121">
        <f t="shared" si="1"/>
        <v>0.24989559472843398</v>
      </c>
      <c r="J8" s="18">
        <f t="shared" si="2"/>
        <v>0.24999838429572371</v>
      </c>
      <c r="K8" s="221">
        <f t="shared" si="3"/>
        <v>-1.0278956728973498E-4</v>
      </c>
      <c r="L8" s="7"/>
      <c r="M8" s="7"/>
      <c r="N8" s="7"/>
      <c r="O8" s="7"/>
      <c r="P8" s="7"/>
      <c r="Q8" s="7"/>
      <c r="R8" s="7"/>
      <c r="S8" s="7"/>
      <c r="T8" s="7"/>
      <c r="U8" s="7"/>
      <c r="V8" s="7"/>
      <c r="W8" s="7"/>
      <c r="X8" s="7"/>
      <c r="Y8" s="7"/>
      <c r="Z8" s="7"/>
      <c r="AA8" s="7"/>
      <c r="AB8" s="7"/>
      <c r="AC8" s="7"/>
    </row>
    <row r="9" spans="1:29" ht="12" customHeight="1" x14ac:dyDescent="0.25">
      <c r="A9" s="7"/>
      <c r="B9" s="10">
        <v>4</v>
      </c>
      <c r="C9" s="206">
        <v>1083</v>
      </c>
      <c r="D9" s="191">
        <v>1083.1130000000001</v>
      </c>
      <c r="E9" s="191"/>
      <c r="F9" s="191">
        <f t="shared" si="0"/>
        <v>-0.11300000000005639</v>
      </c>
      <c r="G9" s="191">
        <v>756</v>
      </c>
      <c r="H9" s="191">
        <v>726</v>
      </c>
      <c r="I9" s="121">
        <f t="shared" si="1"/>
        <v>0.33329671070307143</v>
      </c>
      <c r="J9" s="18">
        <f t="shared" si="2"/>
        <v>0.33333148681416047</v>
      </c>
      <c r="K9" s="221">
        <f t="shared" si="3"/>
        <v>-3.4776111089040995E-5</v>
      </c>
      <c r="L9" s="7"/>
      <c r="M9" s="7"/>
      <c r="N9" s="7"/>
      <c r="O9" s="7"/>
      <c r="P9" s="7"/>
      <c r="Q9" s="7"/>
      <c r="R9" s="7"/>
      <c r="S9" s="7"/>
      <c r="T9" s="7"/>
      <c r="U9" s="7"/>
      <c r="V9" s="7"/>
      <c r="W9" s="7"/>
      <c r="X9" s="7"/>
      <c r="Y9" s="7"/>
      <c r="Z9" s="7"/>
      <c r="AA9" s="7"/>
      <c r="AB9" s="7"/>
      <c r="AC9" s="7"/>
    </row>
    <row r="10" spans="1:29" ht="12" customHeight="1" x14ac:dyDescent="0.25">
      <c r="A10" s="7"/>
      <c r="B10" s="10">
        <v>5</v>
      </c>
      <c r="C10" s="206">
        <v>1354</v>
      </c>
      <c r="D10" s="191">
        <v>1353.893</v>
      </c>
      <c r="E10" s="191"/>
      <c r="F10" s="191">
        <f t="shared" si="0"/>
        <v>0.1069999999999709</v>
      </c>
      <c r="G10" s="191">
        <v>953</v>
      </c>
      <c r="H10" s="191">
        <v>915</v>
      </c>
      <c r="I10" s="121">
        <f t="shared" si="1"/>
        <v>0.41669782667770888</v>
      </c>
      <c r="J10" s="18">
        <f t="shared" si="2"/>
        <v>0.41666489708579268</v>
      </c>
      <c r="K10" s="221">
        <f t="shared" si="3"/>
        <v>3.2929591916197598E-5</v>
      </c>
      <c r="L10" s="7"/>
      <c r="M10" s="7"/>
      <c r="N10" s="7"/>
      <c r="O10" s="7"/>
      <c r="P10" s="7"/>
      <c r="Q10" s="7"/>
      <c r="R10" s="7"/>
      <c r="S10" s="7"/>
      <c r="T10" s="7"/>
      <c r="U10" s="7"/>
      <c r="V10" s="7"/>
      <c r="W10" s="7"/>
      <c r="X10" s="7"/>
      <c r="Y10" s="7"/>
      <c r="Z10" s="7"/>
      <c r="AA10" s="7"/>
      <c r="AB10" s="7"/>
      <c r="AC10" s="7"/>
    </row>
    <row r="11" spans="1:29" ht="12" customHeight="1" x14ac:dyDescent="0.25">
      <c r="A11" s="7"/>
      <c r="B11" s="10">
        <v>6</v>
      </c>
      <c r="C11" s="206">
        <v>1625</v>
      </c>
      <c r="D11" s="191">
        <v>1624.673</v>
      </c>
      <c r="E11" s="191"/>
      <c r="F11" s="191">
        <f t="shared" si="0"/>
        <v>0.32699999999999818</v>
      </c>
      <c r="G11" s="191">
        <v>1023</v>
      </c>
      <c r="H11" s="191">
        <v>982</v>
      </c>
      <c r="I11" s="121">
        <f t="shared" si="1"/>
        <v>0.50009894265234633</v>
      </c>
      <c r="J11" s="18">
        <f t="shared" si="2"/>
        <v>0.4999983073574249</v>
      </c>
      <c r="K11" s="221">
        <f t="shared" si="3"/>
        <v>1.0063529492143619E-4</v>
      </c>
      <c r="L11" s="7"/>
      <c r="M11" s="7"/>
      <c r="N11" s="7"/>
      <c r="O11" s="7"/>
      <c r="P11" s="7"/>
      <c r="Q11" s="7"/>
      <c r="R11" s="7"/>
      <c r="S11" s="7"/>
      <c r="T11" s="7"/>
      <c r="U11" s="7"/>
      <c r="V11" s="7"/>
      <c r="W11" s="7"/>
      <c r="X11" s="7"/>
      <c r="Y11" s="7"/>
      <c r="Z11" s="7"/>
      <c r="AA11" s="7"/>
      <c r="AB11" s="7"/>
      <c r="AC11" s="7"/>
    </row>
    <row r="12" spans="1:29" ht="12" customHeight="1" x14ac:dyDescent="0.25">
      <c r="A12" s="7"/>
      <c r="B12" s="10">
        <v>7</v>
      </c>
      <c r="C12" s="206">
        <v>1895</v>
      </c>
      <c r="D12" s="191">
        <v>1895.453</v>
      </c>
      <c r="E12" s="191"/>
      <c r="F12" s="191">
        <f t="shared" si="0"/>
        <v>-0.45299999999997453</v>
      </c>
      <c r="G12" s="191">
        <v>1184</v>
      </c>
      <c r="H12" s="191">
        <v>1136</v>
      </c>
      <c r="I12" s="121">
        <f t="shared" si="1"/>
        <v>0.58319230543150535</v>
      </c>
      <c r="J12" s="18">
        <f t="shared" si="2"/>
        <v>0.58333171762905711</v>
      </c>
      <c r="K12" s="221">
        <f t="shared" si="3"/>
        <v>-1.3941219755175815E-4</v>
      </c>
      <c r="L12" s="7"/>
      <c r="M12" s="7"/>
      <c r="N12" s="7"/>
      <c r="O12" s="7"/>
      <c r="P12" s="7"/>
      <c r="Q12" s="7"/>
      <c r="R12" s="7"/>
      <c r="S12" s="7"/>
      <c r="T12" s="7"/>
      <c r="U12" s="7"/>
      <c r="V12" s="7"/>
      <c r="W12" s="7"/>
      <c r="X12" s="7"/>
      <c r="Y12" s="7"/>
      <c r="Z12" s="7"/>
      <c r="AA12" s="7"/>
      <c r="AB12" s="7"/>
      <c r="AC12" s="7"/>
    </row>
    <row r="13" spans="1:29" ht="12" customHeight="1" x14ac:dyDescent="0.25">
      <c r="A13" s="7"/>
      <c r="B13" s="10">
        <v>8</v>
      </c>
      <c r="C13" s="206">
        <v>2166</v>
      </c>
      <c r="D13" s="191">
        <v>2166.2330000000002</v>
      </c>
      <c r="E13" s="191"/>
      <c r="F13" s="191">
        <f t="shared" si="0"/>
        <v>-0.23300000000017462</v>
      </c>
      <c r="G13" s="191">
        <v>1180</v>
      </c>
      <c r="H13" s="191">
        <v>1163</v>
      </c>
      <c r="I13" s="121">
        <f t="shared" si="1"/>
        <v>0.66659342140614286</v>
      </c>
      <c r="J13" s="18">
        <f t="shared" si="2"/>
        <v>0.66666512790068932</v>
      </c>
      <c r="K13" s="221">
        <f t="shared" si="3"/>
        <v>-7.170649454646405E-5</v>
      </c>
      <c r="L13" s="7"/>
      <c r="M13" s="7"/>
      <c r="N13" s="7"/>
      <c r="O13" s="7"/>
      <c r="P13" s="7"/>
      <c r="Q13" s="7"/>
      <c r="R13" s="7"/>
      <c r="S13" s="7"/>
      <c r="T13" s="7"/>
      <c r="U13" s="7"/>
      <c r="V13" s="7"/>
      <c r="W13" s="7"/>
      <c r="X13" s="7"/>
      <c r="Y13" s="7"/>
      <c r="Z13" s="7"/>
      <c r="AA13" s="7"/>
      <c r="AB13" s="7"/>
      <c r="AC13" s="7"/>
    </row>
    <row r="14" spans="1:29" ht="12" customHeight="1" x14ac:dyDescent="0.25">
      <c r="A14" s="7"/>
      <c r="B14" s="10">
        <v>9</v>
      </c>
      <c r="C14" s="206"/>
      <c r="D14" s="191">
        <v>2437.0140000000001</v>
      </c>
      <c r="E14" s="191"/>
      <c r="F14" s="191">
        <f t="shared" si="0"/>
        <v>-2437.0140000000001</v>
      </c>
      <c r="G14" s="191">
        <v>1812</v>
      </c>
      <c r="H14" s="191">
        <v>1780</v>
      </c>
      <c r="I14" s="121">
        <f t="shared" si="1"/>
        <v>0</v>
      </c>
      <c r="J14" s="18">
        <f t="shared" si="2"/>
        <v>0.74999884592551702</v>
      </c>
      <c r="K14" s="221">
        <f t="shared" si="3"/>
        <v>-0.74999884592551702</v>
      </c>
      <c r="L14" s="7"/>
      <c r="M14" s="7"/>
      <c r="N14" s="7"/>
      <c r="O14" s="7"/>
      <c r="P14" s="7"/>
      <c r="Q14" s="7"/>
      <c r="R14" s="7"/>
      <c r="S14" s="7"/>
      <c r="T14" s="7"/>
      <c r="U14" s="7"/>
      <c r="V14" s="7"/>
      <c r="W14" s="7"/>
      <c r="X14" s="7"/>
      <c r="Y14" s="7"/>
      <c r="Z14" s="7"/>
      <c r="AA14" s="7"/>
      <c r="AB14" s="7"/>
      <c r="AC14" s="7"/>
    </row>
    <row r="15" spans="1:29" ht="12" customHeight="1" x14ac:dyDescent="0.25">
      <c r="A15" s="7"/>
      <c r="B15" s="10">
        <v>10</v>
      </c>
      <c r="C15" s="206"/>
      <c r="D15" s="191">
        <v>2707.7950000000001</v>
      </c>
      <c r="E15" s="191"/>
      <c r="F15" s="191">
        <f t="shared" si="0"/>
        <v>-2707.7950000000001</v>
      </c>
      <c r="G15" s="191">
        <v>2676</v>
      </c>
      <c r="H15" s="191">
        <v>2629</v>
      </c>
      <c r="I15" s="121">
        <f t="shared" si="1"/>
        <v>0</v>
      </c>
      <c r="J15" s="18">
        <f t="shared" si="2"/>
        <v>0.83333256395034472</v>
      </c>
      <c r="K15" s="221">
        <f t="shared" si="3"/>
        <v>-0.83333256395034472</v>
      </c>
      <c r="L15" s="7"/>
      <c r="M15" s="7"/>
      <c r="N15" s="7"/>
      <c r="O15" s="7"/>
      <c r="P15" s="7"/>
      <c r="Q15" s="7"/>
      <c r="R15" s="7"/>
      <c r="S15" s="7"/>
      <c r="T15" s="7"/>
      <c r="U15" s="7"/>
      <c r="V15" s="7"/>
      <c r="W15" s="7"/>
      <c r="X15" s="7"/>
      <c r="Y15" s="7"/>
      <c r="Z15" s="7"/>
      <c r="AA15" s="7"/>
      <c r="AB15" s="7"/>
      <c r="AC15" s="7"/>
    </row>
    <row r="16" spans="1:29" ht="12" customHeight="1" x14ac:dyDescent="0.25">
      <c r="A16" s="7"/>
      <c r="B16" s="10">
        <v>11</v>
      </c>
      <c r="C16" s="206"/>
      <c r="D16" s="191">
        <v>2978.576</v>
      </c>
      <c r="E16" s="191"/>
      <c r="F16" s="191">
        <f t="shared" si="0"/>
        <v>-2978.576</v>
      </c>
      <c r="G16" s="191">
        <v>2589</v>
      </c>
      <c r="H16" s="191">
        <v>2543</v>
      </c>
      <c r="I16" s="121">
        <f t="shared" si="1"/>
        <v>0</v>
      </c>
      <c r="J16" s="18">
        <f t="shared" si="2"/>
        <v>0.9166662819751723</v>
      </c>
      <c r="K16" s="221">
        <f t="shared" si="3"/>
        <v>-0.9166662819751723</v>
      </c>
      <c r="L16" s="7"/>
      <c r="M16" s="7"/>
      <c r="N16" s="7"/>
      <c r="O16" s="7"/>
      <c r="P16" s="7"/>
      <c r="Q16" s="7"/>
      <c r="R16" s="7"/>
      <c r="S16" s="7"/>
      <c r="T16" s="7"/>
      <c r="U16" s="7"/>
      <c r="V16" s="7"/>
      <c r="W16" s="7"/>
      <c r="X16" s="7"/>
      <c r="Y16" s="7"/>
      <c r="Z16" s="7"/>
      <c r="AA16" s="7"/>
      <c r="AB16" s="7"/>
      <c r="AC16" s="7"/>
    </row>
    <row r="17" spans="1:29" ht="12" customHeight="1" x14ac:dyDescent="0.25">
      <c r="A17" s="7"/>
      <c r="B17" s="10">
        <v>12</v>
      </c>
      <c r="C17" s="206"/>
      <c r="D17" s="191">
        <v>3249.357</v>
      </c>
      <c r="E17" s="191"/>
      <c r="F17" s="191">
        <f t="shared" si="0"/>
        <v>-3249.357</v>
      </c>
      <c r="G17" s="207">
        <v>2657</v>
      </c>
      <c r="H17" s="191">
        <v>3292</v>
      </c>
      <c r="I17" s="121">
        <f t="shared" si="1"/>
        <v>0</v>
      </c>
      <c r="J17" s="18">
        <f t="shared" si="2"/>
        <v>1</v>
      </c>
      <c r="K17" s="221">
        <f t="shared" si="3"/>
        <v>-1</v>
      </c>
      <c r="L17" s="7"/>
      <c r="M17" s="7"/>
      <c r="N17" s="7"/>
      <c r="O17" s="7"/>
      <c r="P17" s="7"/>
      <c r="Q17" s="7"/>
      <c r="R17" s="7"/>
      <c r="S17" s="7"/>
      <c r="T17" s="7"/>
      <c r="U17" s="7"/>
      <c r="V17" s="7"/>
      <c r="W17" s="7"/>
      <c r="X17" s="7"/>
      <c r="Y17" s="7"/>
      <c r="Z17" s="7"/>
      <c r="AA17" s="7"/>
      <c r="AB17" s="7"/>
      <c r="AC17" s="7"/>
    </row>
    <row r="18" spans="1:29" ht="12"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row>
    <row r="19" spans="1:29" ht="12" customHeight="1" x14ac:dyDescent="0.25">
      <c r="A19" s="7"/>
      <c r="B19" s="222"/>
      <c r="C19" s="223"/>
      <c r="D19" s="223"/>
      <c r="E19" s="223"/>
      <c r="F19" s="223"/>
      <c r="G19" s="223"/>
      <c r="H19" s="223"/>
      <c r="I19" s="223"/>
      <c r="J19" s="223"/>
      <c r="K19" s="223"/>
      <c r="L19" s="223"/>
      <c r="M19" s="223"/>
      <c r="N19" s="223"/>
      <c r="O19" s="223"/>
      <c r="P19" s="223"/>
      <c r="Q19" s="224"/>
      <c r="R19" s="7"/>
      <c r="S19" s="7"/>
      <c r="T19" s="7"/>
      <c r="U19" s="7"/>
      <c r="V19" s="7"/>
      <c r="W19" s="7"/>
      <c r="X19" s="7"/>
      <c r="Y19" s="7"/>
      <c r="Z19" s="7"/>
      <c r="AA19" s="7"/>
      <c r="AB19" s="7"/>
      <c r="AC19" s="7"/>
    </row>
    <row r="20" spans="1:29" ht="12" customHeight="1" x14ac:dyDescent="0.25">
      <c r="A20" s="7"/>
      <c r="B20" s="225"/>
      <c r="C20" s="138" t="s">
        <v>597</v>
      </c>
      <c r="D20" s="138"/>
      <c r="E20" s="138"/>
      <c r="F20" s="138"/>
      <c r="G20" s="138"/>
      <c r="H20" s="138"/>
      <c r="I20" s="138"/>
      <c r="J20" s="138"/>
      <c r="K20" s="138"/>
      <c r="L20" s="138"/>
      <c r="M20" s="138"/>
      <c r="N20" s="138"/>
      <c r="O20" s="138"/>
      <c r="P20" s="138"/>
      <c r="Q20" s="154"/>
      <c r="R20" s="7"/>
      <c r="S20" s="7"/>
      <c r="T20" s="7"/>
      <c r="U20" s="7"/>
      <c r="V20" s="7"/>
      <c r="W20" s="7"/>
      <c r="X20" s="7"/>
      <c r="Y20" s="7"/>
      <c r="Z20" s="7"/>
      <c r="AA20" s="7"/>
      <c r="AB20" s="7"/>
      <c r="AC20" s="7"/>
    </row>
    <row r="21" spans="1:29" ht="12" customHeight="1" x14ac:dyDescent="0.25">
      <c r="A21" s="7"/>
      <c r="B21" s="225"/>
      <c r="C21" s="138"/>
      <c r="D21" s="138"/>
      <c r="E21" s="138"/>
      <c r="F21" s="138"/>
      <c r="G21" s="138"/>
      <c r="H21" s="138"/>
      <c r="I21" s="138"/>
      <c r="J21" s="138"/>
      <c r="K21" s="138"/>
      <c r="L21" s="138"/>
      <c r="M21" s="138"/>
      <c r="N21" s="138"/>
      <c r="O21" s="138"/>
      <c r="P21" s="138"/>
      <c r="Q21" s="154"/>
      <c r="R21" s="7"/>
      <c r="S21" s="7"/>
      <c r="T21" s="7"/>
      <c r="U21" s="7"/>
      <c r="V21" s="7"/>
      <c r="W21" s="7"/>
      <c r="X21" s="7"/>
      <c r="Y21" s="7"/>
      <c r="Z21" s="7"/>
      <c r="AA21" s="7"/>
      <c r="AB21" s="7"/>
      <c r="AC21" s="7"/>
    </row>
    <row r="22" spans="1:29" ht="12" customHeight="1" x14ac:dyDescent="0.25">
      <c r="A22" s="7"/>
      <c r="B22" s="225"/>
      <c r="C22" s="138"/>
      <c r="D22" s="138"/>
      <c r="E22" s="138"/>
      <c r="F22" s="138"/>
      <c r="G22" s="138"/>
      <c r="H22" s="138"/>
      <c r="I22" s="138"/>
      <c r="J22" s="138"/>
      <c r="K22" s="138"/>
      <c r="L22" s="138"/>
      <c r="M22" s="138"/>
      <c r="N22" s="138"/>
      <c r="O22" s="138"/>
      <c r="P22" s="138"/>
      <c r="Q22" s="154"/>
      <c r="R22" s="7"/>
      <c r="S22" s="7"/>
      <c r="T22" s="7"/>
      <c r="U22" s="7"/>
      <c r="V22" s="7"/>
      <c r="W22" s="7"/>
      <c r="X22" s="7"/>
      <c r="Y22" s="7"/>
      <c r="Z22" s="7"/>
      <c r="AA22" s="7"/>
      <c r="AB22" s="7"/>
      <c r="AC22" s="7"/>
    </row>
    <row r="23" spans="1:29" ht="12" customHeight="1" x14ac:dyDescent="0.25">
      <c r="A23" s="7"/>
      <c r="B23" s="225"/>
      <c r="C23" s="138"/>
      <c r="D23" s="138"/>
      <c r="E23" s="138"/>
      <c r="F23" s="138"/>
      <c r="G23" s="138"/>
      <c r="H23" s="138"/>
      <c r="I23" s="138"/>
      <c r="J23" s="138"/>
      <c r="K23" s="138"/>
      <c r="L23" s="138"/>
      <c r="M23" s="138"/>
      <c r="N23" s="138"/>
      <c r="O23" s="138"/>
      <c r="P23" s="138"/>
      <c r="Q23" s="154"/>
      <c r="R23" s="7"/>
      <c r="S23" s="7"/>
      <c r="T23" s="7"/>
      <c r="U23" s="7"/>
      <c r="V23" s="7"/>
      <c r="W23" s="7"/>
      <c r="X23" s="7"/>
      <c r="Y23" s="7"/>
      <c r="Z23" s="7"/>
      <c r="AA23" s="7"/>
      <c r="AB23" s="7"/>
      <c r="AC23" s="7"/>
    </row>
    <row r="24" spans="1:29" ht="12" customHeight="1" x14ac:dyDescent="0.25">
      <c r="A24" s="7"/>
      <c r="B24" s="225"/>
      <c r="C24" s="138"/>
      <c r="D24" s="138"/>
      <c r="E24" s="138"/>
      <c r="F24" s="138"/>
      <c r="G24" s="138"/>
      <c r="H24" s="138"/>
      <c r="I24" s="138"/>
      <c r="J24" s="138"/>
      <c r="K24" s="138"/>
      <c r="L24" s="138"/>
      <c r="M24" s="138"/>
      <c r="N24" s="138"/>
      <c r="O24" s="138"/>
      <c r="P24" s="138"/>
      <c r="Q24" s="154"/>
      <c r="R24" s="7"/>
      <c r="S24" s="7"/>
      <c r="T24" s="7"/>
      <c r="U24" s="7"/>
      <c r="V24" s="7"/>
      <c r="W24" s="7"/>
      <c r="X24" s="7"/>
      <c r="Y24" s="7"/>
      <c r="Z24" s="7"/>
      <c r="AA24" s="7"/>
      <c r="AB24" s="7"/>
      <c r="AC24" s="7"/>
    </row>
    <row r="25" spans="1:29" ht="12" customHeight="1" x14ac:dyDescent="0.25">
      <c r="A25" s="7"/>
      <c r="B25" s="225"/>
      <c r="C25" s="138"/>
      <c r="D25" s="138"/>
      <c r="E25" s="138"/>
      <c r="F25" s="138"/>
      <c r="G25" s="138"/>
      <c r="H25" s="138"/>
      <c r="I25" s="138"/>
      <c r="J25" s="138"/>
      <c r="K25" s="138"/>
      <c r="L25" s="138"/>
      <c r="M25" s="138"/>
      <c r="N25" s="138"/>
      <c r="O25" s="138"/>
      <c r="P25" s="138"/>
      <c r="Q25" s="154"/>
      <c r="R25" s="7"/>
      <c r="S25" s="7"/>
      <c r="T25" s="7"/>
      <c r="U25" s="7"/>
      <c r="V25" s="7"/>
      <c r="W25" s="7"/>
      <c r="X25" s="7"/>
      <c r="Y25" s="7"/>
      <c r="Z25" s="7"/>
      <c r="AA25" s="7"/>
      <c r="AB25" s="7"/>
      <c r="AC25" s="7"/>
    </row>
    <row r="26" spans="1:29" ht="12" customHeight="1" x14ac:dyDescent="0.25">
      <c r="A26" s="7"/>
      <c r="B26" s="225"/>
      <c r="C26" s="138"/>
      <c r="D26" s="138"/>
      <c r="E26" s="138"/>
      <c r="F26" s="138"/>
      <c r="G26" s="138"/>
      <c r="H26" s="138"/>
      <c r="I26" s="138"/>
      <c r="J26" s="138"/>
      <c r="K26" s="138"/>
      <c r="L26" s="138"/>
      <c r="M26" s="138"/>
      <c r="N26" s="138"/>
      <c r="O26" s="138"/>
      <c r="P26" s="138"/>
      <c r="Q26" s="154"/>
      <c r="R26" s="7"/>
      <c r="S26" s="7"/>
      <c r="T26" s="7"/>
      <c r="U26" s="7"/>
      <c r="V26" s="7"/>
      <c r="W26" s="7"/>
      <c r="X26" s="7"/>
      <c r="Y26" s="7"/>
      <c r="Z26" s="7"/>
      <c r="AA26" s="7"/>
      <c r="AB26" s="7"/>
      <c r="AC26" s="7"/>
    </row>
    <row r="27" spans="1:29" ht="12" customHeight="1" x14ac:dyDescent="0.25">
      <c r="A27" s="7"/>
      <c r="B27" s="225"/>
      <c r="C27" s="138"/>
      <c r="D27" s="138"/>
      <c r="E27" s="138"/>
      <c r="F27" s="138"/>
      <c r="G27" s="138"/>
      <c r="H27" s="138"/>
      <c r="I27" s="138"/>
      <c r="J27" s="138"/>
      <c r="K27" s="138"/>
      <c r="L27" s="138"/>
      <c r="M27" s="138"/>
      <c r="N27" s="138"/>
      <c r="O27" s="138"/>
      <c r="P27" s="138"/>
      <c r="Q27" s="154"/>
      <c r="R27" s="7"/>
      <c r="S27" s="7"/>
      <c r="T27" s="7"/>
      <c r="U27" s="7"/>
      <c r="V27" s="7"/>
      <c r="W27" s="7"/>
      <c r="X27" s="7"/>
      <c r="Y27" s="7"/>
      <c r="Z27" s="7"/>
      <c r="AA27" s="7"/>
      <c r="AB27" s="7"/>
      <c r="AC27" s="7"/>
    </row>
    <row r="28" spans="1:29" ht="12" customHeight="1" x14ac:dyDescent="0.25">
      <c r="A28" s="7"/>
      <c r="B28" s="225"/>
      <c r="C28" s="138"/>
      <c r="D28" s="138"/>
      <c r="E28" s="138"/>
      <c r="F28" s="138"/>
      <c r="G28" s="138"/>
      <c r="H28" s="138"/>
      <c r="I28" s="138"/>
      <c r="J28" s="138"/>
      <c r="K28" s="138"/>
      <c r="L28" s="138"/>
      <c r="M28" s="138"/>
      <c r="N28" s="138"/>
      <c r="O28" s="138"/>
      <c r="P28" s="138"/>
      <c r="Q28" s="154"/>
      <c r="R28" s="7"/>
      <c r="S28" s="7"/>
      <c r="T28" s="7"/>
      <c r="U28" s="7"/>
      <c r="V28" s="7"/>
      <c r="W28" s="7"/>
      <c r="X28" s="7"/>
      <c r="Y28" s="7"/>
      <c r="Z28" s="7"/>
      <c r="AA28" s="7"/>
      <c r="AB28" s="7"/>
      <c r="AC28" s="7"/>
    </row>
    <row r="29" spans="1:29" ht="12" customHeight="1" x14ac:dyDescent="0.25">
      <c r="A29" s="7"/>
      <c r="B29" s="225"/>
      <c r="C29" s="138"/>
      <c r="D29" s="138"/>
      <c r="E29" s="138"/>
      <c r="F29" s="138"/>
      <c r="G29" s="138"/>
      <c r="H29" s="138"/>
      <c r="I29" s="138"/>
      <c r="J29" s="138"/>
      <c r="K29" s="138"/>
      <c r="L29" s="138"/>
      <c r="M29" s="138"/>
      <c r="N29" s="138"/>
      <c r="O29" s="138"/>
      <c r="P29" s="138"/>
      <c r="Q29" s="154"/>
      <c r="R29" s="7"/>
      <c r="S29" s="7"/>
      <c r="T29" s="7"/>
      <c r="U29" s="7"/>
      <c r="V29" s="7"/>
      <c r="W29" s="7"/>
      <c r="X29" s="7"/>
      <c r="Y29" s="7"/>
      <c r="Z29" s="7"/>
      <c r="AA29" s="7"/>
      <c r="AB29" s="7"/>
      <c r="AC29" s="7"/>
    </row>
    <row r="30" spans="1:29" ht="12" customHeight="1" x14ac:dyDescent="0.25">
      <c r="A30" s="7"/>
      <c r="B30" s="225"/>
      <c r="C30" s="138"/>
      <c r="D30" s="138"/>
      <c r="E30" s="138"/>
      <c r="F30" s="138"/>
      <c r="G30" s="138"/>
      <c r="H30" s="138"/>
      <c r="I30" s="138"/>
      <c r="J30" s="138"/>
      <c r="K30" s="138"/>
      <c r="L30" s="138"/>
      <c r="M30" s="138"/>
      <c r="N30" s="138"/>
      <c r="O30" s="138"/>
      <c r="P30" s="138"/>
      <c r="Q30" s="154"/>
      <c r="R30" s="7"/>
      <c r="S30" s="7"/>
      <c r="T30" s="7"/>
      <c r="U30" s="7"/>
      <c r="V30" s="7"/>
      <c r="W30" s="7"/>
      <c r="X30" s="7"/>
      <c r="Y30" s="7"/>
      <c r="Z30" s="7"/>
      <c r="AA30" s="7"/>
      <c r="AB30" s="7"/>
      <c r="AC30" s="7"/>
    </row>
    <row r="31" spans="1:29" ht="12" customHeight="1" x14ac:dyDescent="0.25">
      <c r="A31" s="7"/>
      <c r="B31" s="225"/>
      <c r="C31" s="138"/>
      <c r="D31" s="138"/>
      <c r="E31" s="138"/>
      <c r="F31" s="138"/>
      <c r="G31" s="138"/>
      <c r="H31" s="138"/>
      <c r="I31" s="138"/>
      <c r="J31" s="138"/>
      <c r="K31" s="138"/>
      <c r="L31" s="138"/>
      <c r="M31" s="138"/>
      <c r="N31" s="138"/>
      <c r="O31" s="138"/>
      <c r="P31" s="138"/>
      <c r="Q31" s="154"/>
      <c r="R31" s="7"/>
      <c r="S31" s="7"/>
      <c r="T31" s="7"/>
      <c r="U31" s="7"/>
      <c r="V31" s="7"/>
      <c r="W31" s="7"/>
      <c r="X31" s="7"/>
      <c r="Y31" s="7"/>
      <c r="Z31" s="7"/>
      <c r="AA31" s="7"/>
      <c r="AB31" s="7"/>
      <c r="AC31" s="7"/>
    </row>
    <row r="32" spans="1:29" ht="12" customHeight="1" x14ac:dyDescent="0.25">
      <c r="A32" s="7"/>
      <c r="B32" s="225"/>
      <c r="C32" s="138"/>
      <c r="D32" s="138"/>
      <c r="E32" s="138"/>
      <c r="F32" s="138"/>
      <c r="G32" s="138"/>
      <c r="H32" s="138"/>
      <c r="I32" s="138"/>
      <c r="J32" s="138"/>
      <c r="K32" s="138"/>
      <c r="L32" s="138"/>
      <c r="M32" s="138"/>
      <c r="N32" s="138"/>
      <c r="O32" s="138"/>
      <c r="P32" s="138"/>
      <c r="Q32" s="154"/>
      <c r="R32" s="7"/>
      <c r="S32" s="7"/>
      <c r="T32" s="7"/>
      <c r="U32" s="7"/>
      <c r="V32" s="7"/>
      <c r="W32" s="7"/>
      <c r="X32" s="7"/>
      <c r="Y32" s="7"/>
      <c r="Z32" s="7"/>
      <c r="AA32" s="7"/>
      <c r="AB32" s="7"/>
      <c r="AC32" s="7"/>
    </row>
    <row r="33" spans="1:29" ht="12" customHeight="1" x14ac:dyDescent="0.25">
      <c r="A33" s="7"/>
      <c r="B33" s="225"/>
      <c r="C33" s="138"/>
      <c r="D33" s="138"/>
      <c r="E33" s="138"/>
      <c r="F33" s="138"/>
      <c r="G33" s="138"/>
      <c r="H33" s="138"/>
      <c r="I33" s="138"/>
      <c r="J33" s="138"/>
      <c r="K33" s="138"/>
      <c r="L33" s="138"/>
      <c r="M33" s="138"/>
      <c r="N33" s="138"/>
      <c r="O33" s="138"/>
      <c r="P33" s="138"/>
      <c r="Q33" s="154"/>
      <c r="R33" s="7"/>
      <c r="S33" s="7"/>
      <c r="T33" s="7"/>
      <c r="U33" s="7"/>
      <c r="V33" s="7"/>
      <c r="W33" s="7"/>
      <c r="X33" s="7"/>
      <c r="Y33" s="7"/>
      <c r="Z33" s="7"/>
      <c r="AA33" s="7"/>
      <c r="AB33" s="7"/>
      <c r="AC33" s="7"/>
    </row>
    <row r="34" spans="1:29" ht="12" customHeight="1" x14ac:dyDescent="0.25">
      <c r="A34" s="7"/>
      <c r="B34" s="225"/>
      <c r="C34" s="138"/>
      <c r="D34" s="138"/>
      <c r="E34" s="138"/>
      <c r="F34" s="138"/>
      <c r="G34" s="138"/>
      <c r="H34" s="138"/>
      <c r="I34" s="138"/>
      <c r="J34" s="138"/>
      <c r="K34" s="138"/>
      <c r="L34" s="138"/>
      <c r="M34" s="138"/>
      <c r="N34" s="138"/>
      <c r="O34" s="138"/>
      <c r="P34" s="138"/>
      <c r="Q34" s="154"/>
      <c r="R34" s="7"/>
      <c r="S34" s="7"/>
      <c r="T34" s="7"/>
      <c r="U34" s="7"/>
      <c r="V34" s="7"/>
      <c r="W34" s="7"/>
      <c r="X34" s="7"/>
      <c r="Y34" s="7"/>
      <c r="Z34" s="7"/>
      <c r="AA34" s="7"/>
      <c r="AB34" s="7"/>
      <c r="AC34" s="7"/>
    </row>
    <row r="35" spans="1:29" ht="12" customHeight="1" x14ac:dyDescent="0.25">
      <c r="A35" s="7"/>
      <c r="B35" s="225"/>
      <c r="C35" s="138"/>
      <c r="D35" s="138"/>
      <c r="E35" s="138"/>
      <c r="F35" s="138"/>
      <c r="G35" s="138"/>
      <c r="H35" s="138"/>
      <c r="I35" s="138"/>
      <c r="J35" s="138"/>
      <c r="K35" s="138"/>
      <c r="L35" s="138"/>
      <c r="M35" s="138"/>
      <c r="N35" s="138"/>
      <c r="O35" s="138"/>
      <c r="P35" s="138"/>
      <c r="Q35" s="154"/>
      <c r="R35" s="7"/>
      <c r="S35" s="7"/>
      <c r="T35" s="7"/>
      <c r="U35" s="7"/>
      <c r="V35" s="7"/>
      <c r="W35" s="7"/>
      <c r="X35" s="7"/>
      <c r="Y35" s="7"/>
      <c r="Z35" s="7"/>
      <c r="AA35" s="7"/>
      <c r="AB35" s="7"/>
      <c r="AC35" s="7"/>
    </row>
    <row r="36" spans="1:29" ht="12" customHeight="1" x14ac:dyDescent="0.25">
      <c r="A36" s="7"/>
      <c r="B36" s="225"/>
      <c r="C36" s="138"/>
      <c r="D36" s="138"/>
      <c r="E36" s="138"/>
      <c r="F36" s="138"/>
      <c r="G36" s="138"/>
      <c r="H36" s="138"/>
      <c r="I36" s="138"/>
      <c r="J36" s="138"/>
      <c r="K36" s="138"/>
      <c r="L36" s="138"/>
      <c r="M36" s="138"/>
      <c r="N36" s="138"/>
      <c r="O36" s="138"/>
      <c r="P36" s="138"/>
      <c r="Q36" s="154"/>
      <c r="R36" s="7"/>
      <c r="S36" s="7"/>
      <c r="T36" s="7"/>
      <c r="U36" s="7"/>
      <c r="V36" s="7"/>
      <c r="W36" s="7"/>
      <c r="X36" s="7"/>
      <c r="Y36" s="7"/>
      <c r="Z36" s="7"/>
      <c r="AA36" s="7"/>
      <c r="AB36" s="7"/>
      <c r="AC36" s="7"/>
    </row>
    <row r="37" spans="1:29" ht="12" customHeight="1" x14ac:dyDescent="0.25">
      <c r="A37" s="7"/>
      <c r="B37" s="226"/>
      <c r="C37" s="227"/>
      <c r="D37" s="227"/>
      <c r="E37" s="227"/>
      <c r="F37" s="227"/>
      <c r="G37" s="227"/>
      <c r="H37" s="227"/>
      <c r="I37" s="227"/>
      <c r="J37" s="227"/>
      <c r="K37" s="227"/>
      <c r="L37" s="227"/>
      <c r="M37" s="227"/>
      <c r="N37" s="227"/>
      <c r="O37" s="227"/>
      <c r="P37" s="227"/>
      <c r="Q37" s="228"/>
      <c r="R37" s="7"/>
      <c r="S37" s="7"/>
      <c r="T37" s="7"/>
      <c r="U37" s="7"/>
      <c r="V37" s="7"/>
      <c r="W37" s="7"/>
      <c r="X37" s="7"/>
      <c r="Y37" s="7"/>
      <c r="Z37" s="7"/>
      <c r="AA37" s="7"/>
      <c r="AB37" s="7"/>
      <c r="AC37" s="7"/>
    </row>
    <row r="38" spans="1:29" ht="12"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row>
    <row r="39" spans="1:29" ht="12"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row>
    <row r="40" spans="1:29" ht="12"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row>
    <row r="41" spans="1:29" ht="12"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row>
    <row r="42" spans="1:29" ht="12"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row>
    <row r="43" spans="1:29" ht="12"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row>
    <row r="44" spans="1:29" ht="12"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row>
    <row r="45" spans="1:29" ht="12"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row>
    <row r="46" spans="1:29" ht="12"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row>
    <row r="47" spans="1:29" ht="12"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row>
    <row r="48" spans="1:29" ht="12"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row>
    <row r="49" spans="1:29" ht="12"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row>
    <row r="50" spans="1:29" ht="12"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row>
    <row r="51" spans="1:29" ht="12"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row>
    <row r="52" spans="1:29" ht="12"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row>
    <row r="53" spans="1:29" ht="12"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row>
    <row r="54" spans="1:29" ht="12"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row>
    <row r="55" spans="1:29" ht="12"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row>
    <row r="56" spans="1:29" ht="12"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row>
    <row r="57" spans="1:29" ht="12"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row>
    <row r="58" spans="1:29" ht="12"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row>
    <row r="59" spans="1:29" ht="12"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row>
    <row r="60" spans="1:29" ht="12"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row>
    <row r="61" spans="1:29" ht="12"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row>
    <row r="62" spans="1:29" ht="12"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row>
    <row r="63" spans="1:29" ht="12"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row>
    <row r="64" spans="1:29" ht="12"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row>
    <row r="65" spans="1:29" ht="12"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row>
    <row r="66" spans="1:29" ht="12"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row>
    <row r="67" spans="1:29" ht="12"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row>
    <row r="68" spans="1:29" ht="12"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row>
    <row r="69" spans="1:29" ht="12"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row>
    <row r="70" spans="1:29" ht="12"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row>
    <row r="71" spans="1:29" ht="12"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row>
    <row r="72" spans="1:29" ht="12"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row>
    <row r="73" spans="1:29" ht="12"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row>
    <row r="74" spans="1:29" ht="12"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row>
    <row r="75" spans="1:29" ht="12"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row>
    <row r="76" spans="1:29" ht="12"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row>
    <row r="77" spans="1:29" ht="12"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row>
    <row r="78" spans="1:29" ht="12"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row>
    <row r="79" spans="1:29" ht="12"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row>
    <row r="80" spans="1:29" x14ac:dyDescent="0.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row>
    <row r="81" spans="1:29" x14ac:dyDescent="0.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row>
    <row r="82" spans="1:29"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row>
    <row r="83" spans="1:29"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row>
    <row r="84" spans="1:29" x14ac:dyDescent="0.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row>
    <row r="85" spans="1:29" x14ac:dyDescent="0.25">
      <c r="A85" s="7"/>
      <c r="B85" s="7"/>
      <c r="C85" s="7"/>
      <c r="D85" s="7"/>
      <c r="E85" s="7"/>
      <c r="F85" s="7"/>
      <c r="G85" s="7"/>
      <c r="H85" s="7"/>
      <c r="I85" s="7"/>
      <c r="J85" s="7"/>
      <c r="K85" s="7"/>
      <c r="L85" s="7"/>
      <c r="M85" s="7"/>
      <c r="N85" s="7"/>
      <c r="O85" s="7"/>
      <c r="P85" s="7"/>
      <c r="Q85" s="7"/>
      <c r="R85" s="7"/>
      <c r="S85" s="7"/>
      <c r="T85" s="7"/>
      <c r="U85" s="7"/>
    </row>
    <row r="86" spans="1:29" x14ac:dyDescent="0.25">
      <c r="A86" s="7"/>
      <c r="B86" s="7"/>
      <c r="C86" s="7"/>
      <c r="D86" s="7"/>
      <c r="E86" s="7"/>
      <c r="F86" s="7"/>
      <c r="G86" s="7"/>
      <c r="H86" s="7"/>
      <c r="I86" s="7"/>
      <c r="J86" s="7"/>
      <c r="K86" s="7"/>
      <c r="L86" s="7"/>
      <c r="M86" s="7"/>
      <c r="N86" s="7"/>
      <c r="O86" s="7"/>
      <c r="P86" s="7"/>
      <c r="Q86" s="7"/>
      <c r="R86" s="7"/>
      <c r="S86" s="7"/>
      <c r="T86" s="7"/>
      <c r="U86" s="7"/>
    </row>
    <row r="87" spans="1:29" x14ac:dyDescent="0.25">
      <c r="A87" s="7"/>
      <c r="B87" s="7"/>
      <c r="C87" s="7"/>
      <c r="D87" s="7"/>
      <c r="E87" s="7"/>
      <c r="F87" s="7"/>
      <c r="G87" s="7"/>
      <c r="H87" s="7"/>
      <c r="I87" s="7"/>
      <c r="J87" s="7"/>
      <c r="K87" s="7"/>
      <c r="L87" s="7"/>
      <c r="M87" s="7"/>
      <c r="N87" s="7"/>
      <c r="O87" s="7"/>
      <c r="P87" s="7"/>
      <c r="Q87" s="7"/>
      <c r="R87" s="7"/>
      <c r="S87" s="7"/>
      <c r="T87" s="7"/>
      <c r="U87" s="7"/>
    </row>
  </sheetData>
  <mergeCells count="1">
    <mergeCell ref="B3:H4"/>
  </mergeCells>
  <hyperlinks>
    <hyperlink ref="A1" location="FREMSIDE_ØKONOMI!A1" display="TILBAKE TIL FRAMSIDA"/>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U110"/>
  <sheetViews>
    <sheetView workbookViewId="0"/>
  </sheetViews>
  <sheetFormatPr baseColWidth="10" defaultColWidth="11.453125" defaultRowHeight="12" x14ac:dyDescent="0.3"/>
  <cols>
    <col min="1" max="1" width="2.26953125" style="1" customWidth="1"/>
    <col min="2" max="2" width="2.81640625" style="1" customWidth="1"/>
    <col min="3" max="3" width="6.54296875" style="1" customWidth="1"/>
    <col min="4" max="4" width="6.453125" style="1" customWidth="1"/>
    <col min="5" max="5" width="6.54296875" style="1" customWidth="1"/>
    <col min="6" max="6" width="7.54296875" style="1" customWidth="1"/>
    <col min="7" max="7" width="7.453125" style="1" customWidth="1"/>
    <col min="8" max="8" width="7.1796875" style="1" customWidth="1"/>
    <col min="9" max="9" width="8.26953125" style="1" customWidth="1"/>
    <col min="10" max="10" width="7.1796875" style="1" customWidth="1"/>
    <col min="11" max="11" width="8.26953125" style="1" customWidth="1"/>
    <col min="12" max="12" width="11.453125" style="1"/>
    <col min="13" max="13" width="14.1796875" style="1" customWidth="1"/>
    <col min="14" max="14" width="3.1796875" style="1" customWidth="1"/>
    <col min="15" max="15" width="5.1796875" style="1" customWidth="1"/>
    <col min="16" max="16" width="6.81640625" style="1" customWidth="1"/>
    <col min="17" max="17" width="5.1796875" style="1" customWidth="1"/>
    <col min="18" max="18" width="6.81640625" style="1" customWidth="1"/>
    <col min="19" max="19" width="6.26953125" style="1" customWidth="1"/>
    <col min="20" max="20" width="5.7265625" style="1" customWidth="1"/>
    <col min="21" max="21" width="5.81640625" style="1" customWidth="1"/>
    <col min="22" max="16384" width="11.453125" style="1"/>
  </cols>
  <sheetData>
    <row r="1" spans="1:47" ht="14.5" x14ac:dyDescent="0.35">
      <c r="A1" s="163" t="s">
        <v>36</v>
      </c>
      <c r="B1"/>
      <c r="C1"/>
      <c r="D1"/>
      <c r="E1" s="6"/>
      <c r="F1" s="6"/>
      <c r="G1" s="6"/>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7" ht="15" customHeight="1" x14ac:dyDescent="0.3">
      <c r="A3" s="2"/>
      <c r="B3" s="432" t="s">
        <v>518</v>
      </c>
      <c r="C3" s="433"/>
      <c r="D3" s="433"/>
      <c r="E3" s="433"/>
      <c r="F3" s="433"/>
      <c r="G3" s="433"/>
      <c r="H3" s="434"/>
      <c r="I3" s="196" t="s">
        <v>50</v>
      </c>
      <c r="J3" s="44" t="s">
        <v>91</v>
      </c>
      <c r="K3" s="23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x14ac:dyDescent="0.3">
      <c r="A4" s="2"/>
      <c r="B4" s="435"/>
      <c r="C4" s="436"/>
      <c r="D4" s="436"/>
      <c r="E4" s="436"/>
      <c r="F4" s="436"/>
      <c r="G4" s="436"/>
      <c r="H4" s="437"/>
      <c r="I4" s="23" t="s">
        <v>29</v>
      </c>
      <c r="J4" s="3" t="s">
        <v>30</v>
      </c>
      <c r="K4" s="234"/>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7" x14ac:dyDescent="0.3">
      <c r="A5" s="2"/>
      <c r="B5" s="195"/>
      <c r="C5" s="212" t="s">
        <v>209</v>
      </c>
      <c r="D5" s="195" t="s">
        <v>210</v>
      </c>
      <c r="E5" s="195"/>
      <c r="F5" s="195" t="s">
        <v>33</v>
      </c>
      <c r="G5" s="195" t="s">
        <v>31</v>
      </c>
      <c r="H5" s="199" t="s">
        <v>34</v>
      </c>
      <c r="I5" s="26" t="s">
        <v>2</v>
      </c>
      <c r="J5" s="43" t="s">
        <v>35</v>
      </c>
      <c r="K5" s="26" t="s">
        <v>154</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7" x14ac:dyDescent="0.3">
      <c r="A6" s="2"/>
      <c r="B6" s="5">
        <v>1</v>
      </c>
      <c r="C6" s="193">
        <v>1761</v>
      </c>
      <c r="D6" s="214">
        <v>1582.15</v>
      </c>
      <c r="E6" s="214"/>
      <c r="F6" s="214">
        <f>SUM(C6-D6)</f>
        <v>178.84999999999991</v>
      </c>
      <c r="G6" s="214">
        <v>1807</v>
      </c>
      <c r="H6" s="214">
        <v>1592</v>
      </c>
      <c r="I6" s="41">
        <f>SUM(C6/D$17)</f>
        <v>0.10151611229607425</v>
      </c>
      <c r="J6" s="28">
        <f>SUM(D6/D$17)</f>
        <v>9.1205972214215725E-2</v>
      </c>
      <c r="K6" s="218">
        <f>SUM(I6-J6)</f>
        <v>1.0310140081858529E-2</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x14ac:dyDescent="0.3">
      <c r="A7" s="2"/>
      <c r="B7" s="5">
        <v>2</v>
      </c>
      <c r="C7" s="193">
        <v>3200</v>
      </c>
      <c r="D7" s="214">
        <v>3125.962</v>
      </c>
      <c r="E7" s="214"/>
      <c r="F7" s="214">
        <f t="shared" ref="F7:F17" si="0">SUM(C7-D7)</f>
        <v>74.038000000000011</v>
      </c>
      <c r="G7" s="214">
        <v>3360</v>
      </c>
      <c r="H7" s="214">
        <v>3253</v>
      </c>
      <c r="I7" s="41">
        <f t="shared" ref="I7:I17" si="1">SUM(C7/D$17)</f>
        <v>0.18446993716492766</v>
      </c>
      <c r="J7" s="28">
        <f t="shared" ref="J7:J17" si="2">SUM(D7/D$17)</f>
        <v>0.18020187928748488</v>
      </c>
      <c r="K7" s="218">
        <f t="shared" ref="K7:K17" si="3">SUM(I7-J7)</f>
        <v>4.2680578774427769E-3</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row>
    <row r="8" spans="1:47" x14ac:dyDescent="0.3">
      <c r="A8" s="2"/>
      <c r="B8" s="5">
        <v>3</v>
      </c>
      <c r="C8" s="193">
        <v>4826</v>
      </c>
      <c r="D8" s="214">
        <v>4704.3580000000002</v>
      </c>
      <c r="E8" s="214"/>
      <c r="F8" s="214">
        <f t="shared" si="0"/>
        <v>121.64199999999983</v>
      </c>
      <c r="G8" s="214">
        <v>5191</v>
      </c>
      <c r="H8" s="214">
        <v>5068</v>
      </c>
      <c r="I8" s="41">
        <f t="shared" si="1"/>
        <v>0.2782037239868565</v>
      </c>
      <c r="J8" s="28">
        <f t="shared" si="2"/>
        <v>0.27119144520666399</v>
      </c>
      <c r="K8" s="218">
        <f t="shared" si="3"/>
        <v>7.0122787801925046E-3</v>
      </c>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47" x14ac:dyDescent="0.3">
      <c r="A9" s="2"/>
      <c r="B9" s="5">
        <v>4</v>
      </c>
      <c r="C9" s="193">
        <v>6258</v>
      </c>
      <c r="D9" s="214">
        <v>6240.7470000000003</v>
      </c>
      <c r="E9" s="214"/>
      <c r="F9" s="214">
        <f t="shared" si="0"/>
        <v>17.252999999999702</v>
      </c>
      <c r="G9" s="214">
        <v>6692</v>
      </c>
      <c r="H9" s="214">
        <v>6656</v>
      </c>
      <c r="I9" s="41">
        <f t="shared" si="1"/>
        <v>0.36075402086816166</v>
      </c>
      <c r="J9" s="28">
        <f t="shared" si="2"/>
        <v>0.35975943967256591</v>
      </c>
      <c r="K9" s="218">
        <f t="shared" si="3"/>
        <v>9.945811955957562E-4</v>
      </c>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row>
    <row r="10" spans="1:47" x14ac:dyDescent="0.3">
      <c r="A10" s="2"/>
      <c r="B10" s="5">
        <v>5</v>
      </c>
      <c r="C10" s="193">
        <v>7878</v>
      </c>
      <c r="D10" s="214">
        <v>7733.3370000000004</v>
      </c>
      <c r="E10" s="214"/>
      <c r="F10" s="214">
        <f t="shared" si="0"/>
        <v>144.66299999999956</v>
      </c>
      <c r="G10" s="214">
        <v>8474</v>
      </c>
      <c r="H10" s="214">
        <v>8432</v>
      </c>
      <c r="I10" s="41">
        <f t="shared" si="1"/>
        <v>0.45414192655790625</v>
      </c>
      <c r="J10" s="28">
        <f t="shared" si="2"/>
        <v>0.44580255952037817</v>
      </c>
      <c r="K10" s="218">
        <f t="shared" si="3"/>
        <v>8.3393670375280782E-3</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47" x14ac:dyDescent="0.3">
      <c r="A11" s="2"/>
      <c r="B11" s="5">
        <v>6</v>
      </c>
      <c r="C11" s="193">
        <v>7590</v>
      </c>
      <c r="D11" s="214">
        <v>7593.4679999999998</v>
      </c>
      <c r="E11" s="214"/>
      <c r="F11" s="214">
        <f t="shared" si="0"/>
        <v>-3.4679999999998472</v>
      </c>
      <c r="G11" s="214">
        <v>7950</v>
      </c>
      <c r="H11" s="214">
        <v>7954</v>
      </c>
      <c r="I11" s="41">
        <f t="shared" si="1"/>
        <v>0.4375396322130628</v>
      </c>
      <c r="J11" s="28">
        <f t="shared" si="2"/>
        <v>0.43773955150746524</v>
      </c>
      <c r="K11" s="218">
        <f t="shared" si="3"/>
        <v>-1.9991929440243972E-4</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7" x14ac:dyDescent="0.3">
      <c r="A12" s="2"/>
      <c r="B12" s="5">
        <v>7</v>
      </c>
      <c r="C12" s="193">
        <v>9113</v>
      </c>
      <c r="D12" s="214">
        <v>9386.1129999999994</v>
      </c>
      <c r="E12" s="214"/>
      <c r="F12" s="214">
        <f t="shared" si="0"/>
        <v>-273.11299999999937</v>
      </c>
      <c r="G12" s="214">
        <v>9849</v>
      </c>
      <c r="H12" s="214">
        <v>9870</v>
      </c>
      <c r="I12" s="41">
        <f t="shared" si="1"/>
        <v>0.52533579293249555</v>
      </c>
      <c r="J12" s="28">
        <f t="shared" si="2"/>
        <v>0.54107989854153449</v>
      </c>
      <c r="K12" s="218">
        <f t="shared" si="3"/>
        <v>-1.5744105609038939E-2</v>
      </c>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7" x14ac:dyDescent="0.3">
      <c r="A13" s="2"/>
      <c r="B13" s="5">
        <v>8</v>
      </c>
      <c r="C13" s="193">
        <v>11030</v>
      </c>
      <c r="D13" s="214">
        <v>10831.734</v>
      </c>
      <c r="E13" s="214"/>
      <c r="F13" s="214">
        <f t="shared" si="0"/>
        <v>198.26599999999962</v>
      </c>
      <c r="G13" s="214">
        <v>11525</v>
      </c>
      <c r="H13" s="214">
        <v>11535</v>
      </c>
      <c r="I13" s="41">
        <f t="shared" si="1"/>
        <v>0.63584481466536003</v>
      </c>
      <c r="J13" s="28">
        <f t="shared" si="2"/>
        <v>0.62441540323975331</v>
      </c>
      <c r="K13" s="218">
        <f t="shared" si="3"/>
        <v>1.1429411425606717E-2</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7" x14ac:dyDescent="0.3">
      <c r="A14" s="2"/>
      <c r="B14" s="5">
        <v>9</v>
      </c>
      <c r="C14" s="193"/>
      <c r="D14" s="214">
        <v>12655.552</v>
      </c>
      <c r="E14" s="214"/>
      <c r="F14" s="214">
        <f t="shared" si="0"/>
        <v>-12655.552</v>
      </c>
      <c r="G14" s="214">
        <v>13465</v>
      </c>
      <c r="H14" s="214">
        <v>13216</v>
      </c>
      <c r="I14" s="41">
        <f t="shared" si="1"/>
        <v>0</v>
      </c>
      <c r="J14" s="28">
        <f t="shared" si="2"/>
        <v>0.72955277569608579</v>
      </c>
      <c r="K14" s="218">
        <f t="shared" si="3"/>
        <v>-0.72955277569608579</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5" spans="1:47" x14ac:dyDescent="0.3">
      <c r="A15" s="2"/>
      <c r="B15" s="5">
        <v>10</v>
      </c>
      <c r="C15" s="193"/>
      <c r="D15" s="214">
        <v>14199.025</v>
      </c>
      <c r="E15" s="214"/>
      <c r="F15" s="214">
        <f t="shared" si="0"/>
        <v>-14199.025</v>
      </c>
      <c r="G15" s="214">
        <v>15045</v>
      </c>
      <c r="H15" s="214">
        <v>14995</v>
      </c>
      <c r="I15" s="41">
        <f t="shared" si="1"/>
        <v>0</v>
      </c>
      <c r="J15" s="28">
        <f t="shared" si="2"/>
        <v>0.8185291404853865</v>
      </c>
      <c r="K15" s="218">
        <f t="shared" si="3"/>
        <v>-0.8185291404853865</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row>
    <row r="16" spans="1:47" x14ac:dyDescent="0.3">
      <c r="A16" s="2"/>
      <c r="B16" s="5">
        <v>11</v>
      </c>
      <c r="C16" s="193"/>
      <c r="D16" s="214">
        <v>15830.325999999999</v>
      </c>
      <c r="E16" s="214"/>
      <c r="F16" s="214">
        <f t="shared" si="0"/>
        <v>-15830.325999999999</v>
      </c>
      <c r="G16" s="214">
        <v>16693</v>
      </c>
      <c r="H16" s="214">
        <v>16322</v>
      </c>
      <c r="I16" s="41">
        <f t="shared" si="1"/>
        <v>0</v>
      </c>
      <c r="J16" s="28">
        <f t="shared" si="2"/>
        <v>0.91256851328760014</v>
      </c>
      <c r="K16" s="218">
        <f t="shared" si="3"/>
        <v>-0.91256851328760014</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row>
    <row r="17" spans="1:47" x14ac:dyDescent="0.3">
      <c r="A17" s="2"/>
      <c r="B17" s="5">
        <v>12</v>
      </c>
      <c r="C17" s="193"/>
      <c r="D17" s="214">
        <v>17347</v>
      </c>
      <c r="E17" s="214"/>
      <c r="F17" s="214">
        <f t="shared" si="0"/>
        <v>-17347</v>
      </c>
      <c r="G17" s="211">
        <v>18384</v>
      </c>
      <c r="H17" s="214">
        <v>18180</v>
      </c>
      <c r="I17" s="41">
        <f t="shared" si="1"/>
        <v>0</v>
      </c>
      <c r="J17" s="28">
        <f t="shared" si="2"/>
        <v>1</v>
      </c>
      <c r="K17" s="218">
        <f t="shared" si="3"/>
        <v>-1</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row>
    <row r="18" spans="1:47"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1:47" x14ac:dyDescent="0.3">
      <c r="A19" s="2"/>
      <c r="B19" s="177" t="s">
        <v>732</v>
      </c>
      <c r="C19" s="178"/>
      <c r="D19" s="178"/>
      <c r="E19" s="178"/>
      <c r="F19" s="178"/>
      <c r="G19" s="178"/>
      <c r="H19" s="178"/>
      <c r="I19" s="178"/>
      <c r="J19" s="178"/>
      <c r="K19" s="178"/>
      <c r="L19" s="178"/>
      <c r="M19" s="178"/>
      <c r="N19" s="178"/>
      <c r="O19" s="178"/>
      <c r="P19" s="178"/>
      <c r="Q19" s="178"/>
      <c r="R19" s="178"/>
      <c r="S19" s="178"/>
      <c r="T19" s="178"/>
      <c r="U19" s="179"/>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1:47" x14ac:dyDescent="0.3">
      <c r="A20" s="2"/>
      <c r="B20" s="180"/>
      <c r="C20" s="182"/>
      <c r="D20" s="182"/>
      <c r="E20" s="182"/>
      <c r="F20" s="182"/>
      <c r="G20" s="182"/>
      <c r="H20" s="182"/>
      <c r="I20" s="182"/>
      <c r="J20" s="182"/>
      <c r="K20" s="182"/>
      <c r="L20" s="182"/>
      <c r="M20" s="182"/>
      <c r="N20" s="182"/>
      <c r="O20" s="182"/>
      <c r="P20" s="182"/>
      <c r="Q20" s="182"/>
      <c r="R20" s="182"/>
      <c r="S20" s="182"/>
      <c r="T20" s="182"/>
      <c r="U20" s="183"/>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row>
    <row r="21" spans="1:47" x14ac:dyDescent="0.3">
      <c r="A21" s="2"/>
      <c r="B21" s="180" t="s">
        <v>664</v>
      </c>
      <c r="C21" s="182" t="s">
        <v>667</v>
      </c>
      <c r="D21" s="182"/>
      <c r="E21" s="182"/>
      <c r="F21" s="182"/>
      <c r="G21" s="182"/>
      <c r="H21" s="182"/>
      <c r="I21" s="182"/>
      <c r="J21" s="182"/>
      <c r="K21" s="182"/>
      <c r="L21" s="182"/>
      <c r="M21" s="182"/>
      <c r="N21" s="182"/>
      <c r="O21" s="182"/>
      <c r="P21" s="182"/>
      <c r="Q21" s="182"/>
      <c r="R21" s="182"/>
      <c r="S21" s="182"/>
      <c r="T21" s="182"/>
      <c r="U21" s="183"/>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row>
    <row r="22" spans="1:47" x14ac:dyDescent="0.3">
      <c r="A22" s="2"/>
      <c r="B22" s="180" t="s">
        <v>665</v>
      </c>
      <c r="C22" s="182" t="s">
        <v>668</v>
      </c>
      <c r="D22" s="182"/>
      <c r="E22" s="182"/>
      <c r="F22" s="182"/>
      <c r="G22" s="182"/>
      <c r="H22" s="182"/>
      <c r="I22" s="182"/>
      <c r="J22" s="182"/>
      <c r="K22" s="182"/>
      <c r="L22" s="182"/>
      <c r="M22" s="182"/>
      <c r="N22" s="236"/>
      <c r="O22" s="182"/>
      <c r="P22" s="182"/>
      <c r="Q22" s="182"/>
      <c r="R22" s="182"/>
      <c r="S22" s="182"/>
      <c r="T22" s="182"/>
      <c r="U22" s="183"/>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row>
    <row r="23" spans="1:47" x14ac:dyDescent="0.3">
      <c r="A23" s="2"/>
      <c r="B23" s="180" t="s">
        <v>666</v>
      </c>
      <c r="C23" s="182" t="s">
        <v>669</v>
      </c>
      <c r="D23" s="182"/>
      <c r="E23" s="182"/>
      <c r="F23" s="182"/>
      <c r="G23" s="182"/>
      <c r="H23" s="182"/>
      <c r="I23" s="182"/>
      <c r="J23" s="182"/>
      <c r="K23" s="182"/>
      <c r="L23" s="182"/>
      <c r="M23" s="182"/>
      <c r="N23" s="182"/>
      <c r="O23" s="237"/>
      <c r="P23" s="182"/>
      <c r="Q23" s="182"/>
      <c r="R23" s="182"/>
      <c r="S23" s="182"/>
      <c r="T23" s="182"/>
      <c r="U23" s="183"/>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row>
    <row r="24" spans="1:47" x14ac:dyDescent="0.3">
      <c r="A24" s="2"/>
      <c r="B24" s="180"/>
      <c r="C24" s="182" t="s">
        <v>733</v>
      </c>
      <c r="D24" s="182"/>
      <c r="E24" s="182"/>
      <c r="F24" s="182"/>
      <c r="G24" s="182"/>
      <c r="H24" s="182"/>
      <c r="I24" s="182"/>
      <c r="J24" s="182"/>
      <c r="K24" s="182"/>
      <c r="L24" s="182"/>
      <c r="M24" s="182"/>
      <c r="N24" s="182"/>
      <c r="O24" s="237"/>
      <c r="P24" s="182"/>
      <c r="Q24" s="182"/>
      <c r="R24" s="182"/>
      <c r="S24" s="182"/>
      <c r="T24" s="182"/>
      <c r="U24" s="183"/>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row>
    <row r="25" spans="1:47" x14ac:dyDescent="0.3">
      <c r="A25" s="2"/>
      <c r="B25" s="180" t="s">
        <v>728</v>
      </c>
      <c r="C25" s="182" t="s">
        <v>729</v>
      </c>
      <c r="D25" s="182"/>
      <c r="E25" s="182"/>
      <c r="F25" s="182"/>
      <c r="G25" s="182"/>
      <c r="H25" s="182"/>
      <c r="I25" s="182"/>
      <c r="J25" s="182"/>
      <c r="K25" s="182"/>
      <c r="L25" s="182"/>
      <c r="M25" s="182"/>
      <c r="N25" s="182"/>
      <c r="O25" s="182"/>
      <c r="P25" s="182"/>
      <c r="Q25" s="182"/>
      <c r="R25" s="182"/>
      <c r="S25" s="182"/>
      <c r="T25" s="182"/>
      <c r="U25" s="183"/>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6" spans="1:47" x14ac:dyDescent="0.3">
      <c r="A26" s="2"/>
      <c r="B26" s="180" t="s">
        <v>730</v>
      </c>
      <c r="C26" s="182" t="s">
        <v>734</v>
      </c>
      <c r="D26" s="182"/>
      <c r="E26" s="182"/>
      <c r="F26" s="182"/>
      <c r="G26" s="182"/>
      <c r="H26" s="182"/>
      <c r="I26" s="182"/>
      <c r="J26" s="182"/>
      <c r="K26" s="182"/>
      <c r="L26" s="182"/>
      <c r="M26" s="182"/>
      <c r="N26" s="182"/>
      <c r="O26" s="182"/>
      <c r="P26" s="182"/>
      <c r="Q26" s="182"/>
      <c r="R26" s="182"/>
      <c r="S26" s="182"/>
      <c r="T26" s="182"/>
      <c r="U26" s="183"/>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row>
    <row r="27" spans="1:47" x14ac:dyDescent="0.3">
      <c r="A27" s="2"/>
      <c r="B27" s="180"/>
      <c r="C27" s="182"/>
      <c r="D27" s="182"/>
      <c r="E27" s="182"/>
      <c r="F27" s="182"/>
      <c r="G27" s="182"/>
      <c r="H27" s="182"/>
      <c r="I27" s="182"/>
      <c r="J27" s="182"/>
      <c r="K27" s="182"/>
      <c r="L27" s="182"/>
      <c r="M27" s="182"/>
      <c r="N27" s="182"/>
      <c r="O27" s="182"/>
      <c r="P27" s="182"/>
      <c r="Q27" s="182"/>
      <c r="R27" s="182"/>
      <c r="S27" s="182"/>
      <c r="T27" s="182"/>
      <c r="U27" s="183"/>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row>
    <row r="28" spans="1:47" x14ac:dyDescent="0.3">
      <c r="A28" s="2"/>
      <c r="B28" s="180" t="s">
        <v>731</v>
      </c>
      <c r="C28" s="182"/>
      <c r="D28" s="182"/>
      <c r="E28" s="182"/>
      <c r="F28" s="182"/>
      <c r="G28" s="182"/>
      <c r="H28" s="182"/>
      <c r="I28" s="182"/>
      <c r="J28" s="182"/>
      <c r="K28" s="182"/>
      <c r="L28" s="182"/>
      <c r="M28" s="182"/>
      <c r="N28" s="182"/>
      <c r="O28" s="182"/>
      <c r="P28" s="182"/>
      <c r="Q28" s="182"/>
      <c r="R28" s="182"/>
      <c r="S28" s="182"/>
      <c r="T28" s="182"/>
      <c r="U28" s="183"/>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row>
    <row r="29" spans="1:47" x14ac:dyDescent="0.3">
      <c r="A29" s="2"/>
      <c r="B29" s="180"/>
      <c r="C29" s="182"/>
      <c r="D29" s="182"/>
      <c r="E29" s="182"/>
      <c r="F29" s="182"/>
      <c r="G29" s="182"/>
      <c r="H29" s="182"/>
      <c r="I29" s="182"/>
      <c r="J29" s="182"/>
      <c r="K29" s="182"/>
      <c r="L29" s="182"/>
      <c r="M29" s="182"/>
      <c r="N29" s="182"/>
      <c r="O29" s="182"/>
      <c r="P29" s="182"/>
      <c r="Q29" s="182"/>
      <c r="R29" s="182"/>
      <c r="S29" s="182"/>
      <c r="T29" s="182"/>
      <c r="U29" s="183"/>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x14ac:dyDescent="0.3">
      <c r="A30" s="2"/>
      <c r="B30" s="180" t="s">
        <v>670</v>
      </c>
      <c r="C30" s="182"/>
      <c r="D30" s="182"/>
      <c r="E30" s="182"/>
      <c r="F30" s="182"/>
      <c r="G30" s="182"/>
      <c r="H30" s="182"/>
      <c r="I30" s="182"/>
      <c r="J30" s="182"/>
      <c r="K30" s="182"/>
      <c r="L30" s="182"/>
      <c r="M30" s="182"/>
      <c r="N30" s="182"/>
      <c r="O30" s="182"/>
      <c r="P30" s="182"/>
      <c r="Q30" s="182"/>
      <c r="R30" s="182"/>
      <c r="S30" s="182"/>
      <c r="T30" s="182"/>
      <c r="U30" s="183"/>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x14ac:dyDescent="0.3">
      <c r="A31" s="2"/>
      <c r="B31" s="184"/>
      <c r="C31" s="185"/>
      <c r="D31" s="185"/>
      <c r="E31" s="185"/>
      <c r="F31" s="185"/>
      <c r="G31" s="185"/>
      <c r="H31" s="185"/>
      <c r="I31" s="185"/>
      <c r="J31" s="185"/>
      <c r="K31" s="185"/>
      <c r="L31" s="185"/>
      <c r="M31" s="185"/>
      <c r="N31" s="185"/>
      <c r="O31" s="185"/>
      <c r="P31" s="185"/>
      <c r="Q31" s="185"/>
      <c r="R31" s="185"/>
      <c r="S31" s="185"/>
      <c r="T31" s="185"/>
      <c r="U31" s="186"/>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row>
    <row r="32" spans="1:47"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row>
    <row r="33" spans="1:47"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row>
    <row r="34" spans="1:47"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row>
    <row r="35" spans="1:47"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row>
    <row r="36" spans="1:47"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row>
    <row r="37" spans="1:47"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row>
    <row r="38" spans="1:47"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7"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47"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spans="1:47"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row>
    <row r="42" spans="1:47"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row>
    <row r="43" spans="1:47"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row>
    <row r="44" spans="1:47"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row>
    <row r="45" spans="1:47"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row>
    <row r="46" spans="1:47"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row>
    <row r="47" spans="1:47"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row>
    <row r="48" spans="1:47"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row>
    <row r="49" spans="1:47"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row>
    <row r="50" spans="1:47"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47"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7"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47"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1:47"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spans="1:47"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spans="1:47"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row>
    <row r="60" spans="1:47"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row>
    <row r="68" spans="1:47"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row>
    <row r="69" spans="1:47"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row>
    <row r="70" spans="1:47"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row>
    <row r="71" spans="1:47"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row>
    <row r="72" spans="1:47"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row>
    <row r="73" spans="1:47"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row>
    <row r="74" spans="1:47"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row>
    <row r="75" spans="1:47"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row>
    <row r="76" spans="1:47"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row>
    <row r="77" spans="1:47"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row>
    <row r="78" spans="1:47"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row>
    <row r="79" spans="1:47"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row>
    <row r="80" spans="1:47"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row>
    <row r="81" spans="1:47"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row>
    <row r="82" spans="1:47"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row>
    <row r="83" spans="1:47"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row>
    <row r="84" spans="1:47"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row>
    <row r="85" spans="1:47"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row>
    <row r="86" spans="1:47"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row>
    <row r="87" spans="1:47"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row>
    <row r="88" spans="1:47"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row>
    <row r="89" spans="1:47"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row>
    <row r="90" spans="1:47"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row>
    <row r="91" spans="1:47"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row>
    <row r="92" spans="1:47"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row>
    <row r="93" spans="1:47"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row>
    <row r="94" spans="1:47"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row>
    <row r="95" spans="1:47"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row>
    <row r="96" spans="1:47" x14ac:dyDescent="0.3">
      <c r="A96" s="2"/>
      <c r="B96" s="122"/>
      <c r="C96" s="12"/>
      <c r="D96" s="12" t="s">
        <v>102</v>
      </c>
      <c r="E96" s="12" t="s">
        <v>103</v>
      </c>
      <c r="F96" s="447" t="s">
        <v>105</v>
      </c>
      <c r="G96" s="448"/>
      <c r="H96" s="122"/>
      <c r="I96" s="2"/>
      <c r="J96" s="2"/>
      <c r="K96" s="2"/>
      <c r="L96" s="2"/>
      <c r="M96" s="2"/>
      <c r="N96" s="449" t="s">
        <v>170</v>
      </c>
      <c r="O96" s="450"/>
      <c r="P96" s="450"/>
      <c r="Q96" s="450"/>
      <c r="R96" s="450"/>
      <c r="S96" s="450"/>
      <c r="T96" s="450"/>
      <c r="U96" s="451"/>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row>
    <row r="97" spans="1:47" x14ac:dyDescent="0.3">
      <c r="A97" s="2"/>
      <c r="B97" s="123"/>
      <c r="C97" s="136" t="s">
        <v>99</v>
      </c>
      <c r="D97" s="14" t="s">
        <v>101</v>
      </c>
      <c r="E97" s="14" t="s">
        <v>104</v>
      </c>
      <c r="F97" s="12" t="s">
        <v>92</v>
      </c>
      <c r="G97" s="13" t="s">
        <v>106</v>
      </c>
      <c r="H97" s="16" t="s">
        <v>26</v>
      </c>
      <c r="I97" s="2"/>
      <c r="J97" s="2"/>
      <c r="K97" s="2"/>
      <c r="L97" s="2"/>
      <c r="M97" s="2"/>
      <c r="N97" s="280"/>
      <c r="O97" s="280" t="s">
        <v>31</v>
      </c>
      <c r="P97" s="280" t="s">
        <v>164</v>
      </c>
      <c r="Q97" s="280" t="s">
        <v>32</v>
      </c>
      <c r="R97" s="280" t="s">
        <v>165</v>
      </c>
      <c r="S97" s="280" t="s">
        <v>68</v>
      </c>
      <c r="T97" s="280" t="s">
        <v>34</v>
      </c>
      <c r="U97" s="280" t="s">
        <v>166</v>
      </c>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row>
    <row r="98" spans="1:47" x14ac:dyDescent="0.3">
      <c r="A98" s="2"/>
      <c r="B98" s="10">
        <v>1</v>
      </c>
      <c r="C98" s="10">
        <v>39</v>
      </c>
      <c r="D98" s="10">
        <v>0.79</v>
      </c>
      <c r="E98" s="10">
        <f>SUM(C98*D98)</f>
        <v>30.810000000000002</v>
      </c>
      <c r="F98" s="111">
        <v>3.9E-2</v>
      </c>
      <c r="G98" s="111">
        <v>4.1000000000000002E-2</v>
      </c>
      <c r="H98" s="121">
        <v>0.03</v>
      </c>
      <c r="I98" s="2"/>
      <c r="J98" s="2"/>
      <c r="K98" s="2"/>
      <c r="L98" s="2"/>
      <c r="M98" s="2"/>
      <c r="N98" s="10"/>
      <c r="O98" s="280" t="s">
        <v>167</v>
      </c>
      <c r="P98" s="146" t="s">
        <v>168</v>
      </c>
      <c r="Q98" s="146" t="s">
        <v>167</v>
      </c>
      <c r="R98" s="146" t="s">
        <v>168</v>
      </c>
      <c r="S98" s="146" t="s">
        <v>168</v>
      </c>
      <c r="T98" s="146" t="s">
        <v>167</v>
      </c>
      <c r="U98" s="146" t="s">
        <v>169</v>
      </c>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row>
    <row r="99" spans="1:47" x14ac:dyDescent="0.3">
      <c r="A99" s="2"/>
      <c r="B99" s="10">
        <v>2</v>
      </c>
      <c r="C99" s="10">
        <v>39</v>
      </c>
      <c r="D99" s="10">
        <v>0.79</v>
      </c>
      <c r="E99" s="10">
        <f t="shared" ref="E99:E109" si="4">SUM(C99*D99)</f>
        <v>30.810000000000002</v>
      </c>
      <c r="F99" s="111">
        <v>3.5000000000000003E-2</v>
      </c>
      <c r="G99" s="111">
        <v>4.1000000000000002E-2</v>
      </c>
      <c r="H99" s="18">
        <v>0.03</v>
      </c>
      <c r="I99" s="2"/>
      <c r="J99" s="2"/>
      <c r="K99" s="2"/>
      <c r="L99" s="2"/>
      <c r="M99" s="2"/>
      <c r="N99" s="10">
        <v>1</v>
      </c>
      <c r="O99" s="17">
        <v>235</v>
      </c>
      <c r="P99" s="124">
        <f t="shared" ref="P99:P110" si="5">SUM(G6/O99)</f>
        <v>7.6893617021276599</v>
      </c>
      <c r="Q99" s="17">
        <v>235</v>
      </c>
      <c r="R99" s="124">
        <f t="shared" ref="R99:R110" si="6">SUM(D6/Q99)</f>
        <v>6.7325531914893624</v>
      </c>
      <c r="S99" s="124">
        <f t="shared" ref="S99:S110" si="7">SUM(E6/Q99)</f>
        <v>0</v>
      </c>
      <c r="T99" s="17">
        <v>248</v>
      </c>
      <c r="U99" s="124">
        <f t="shared" ref="U99:U110" si="8">SUM(H6/T99)</f>
        <v>6.419354838709677</v>
      </c>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row>
    <row r="100" spans="1:47" x14ac:dyDescent="0.3">
      <c r="A100" s="2"/>
      <c r="B100" s="10">
        <v>3</v>
      </c>
      <c r="C100" s="10">
        <v>41</v>
      </c>
      <c r="D100" s="10">
        <v>0.76</v>
      </c>
      <c r="E100" s="10">
        <f t="shared" si="4"/>
        <v>31.16</v>
      </c>
      <c r="F100" s="111">
        <v>3.2000000000000001E-2</v>
      </c>
      <c r="G100" s="111">
        <v>3.6999999999999998E-2</v>
      </c>
      <c r="H100" s="18">
        <v>0.03</v>
      </c>
      <c r="I100" s="2"/>
      <c r="J100" s="2"/>
      <c r="K100" s="2"/>
      <c r="L100" s="2"/>
      <c r="M100" s="2"/>
      <c r="N100" s="10">
        <v>2</v>
      </c>
      <c r="O100" s="17">
        <v>235</v>
      </c>
      <c r="P100" s="124">
        <f t="shared" si="5"/>
        <v>14.297872340425531</v>
      </c>
      <c r="Q100" s="17">
        <v>235</v>
      </c>
      <c r="R100" s="124">
        <f t="shared" si="6"/>
        <v>13.301965957446809</v>
      </c>
      <c r="S100" s="124">
        <f t="shared" si="7"/>
        <v>0</v>
      </c>
      <c r="T100" s="17">
        <f>SUM(T99)</f>
        <v>248</v>
      </c>
      <c r="U100" s="124">
        <f t="shared" si="8"/>
        <v>13.116935483870968</v>
      </c>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row>
    <row r="101" spans="1:47" x14ac:dyDescent="0.3">
      <c r="A101" s="2"/>
      <c r="B101" s="10">
        <v>4</v>
      </c>
      <c r="C101" s="10">
        <v>41</v>
      </c>
      <c r="D101" s="10">
        <v>0.76</v>
      </c>
      <c r="E101" s="10">
        <f t="shared" si="4"/>
        <v>31.16</v>
      </c>
      <c r="F101" s="111">
        <v>2.5999999999999999E-2</v>
      </c>
      <c r="G101" s="111">
        <v>3.3000000000000002E-2</v>
      </c>
      <c r="H101" s="18">
        <v>0.03</v>
      </c>
      <c r="I101" s="2"/>
      <c r="J101" s="2"/>
      <c r="K101" s="2"/>
      <c r="L101" s="2"/>
      <c r="M101" s="2"/>
      <c r="N101" s="10">
        <v>3</v>
      </c>
      <c r="O101" s="17">
        <v>235</v>
      </c>
      <c r="P101" s="124">
        <f t="shared" si="5"/>
        <v>22.089361702127661</v>
      </c>
      <c r="Q101" s="17">
        <v>235</v>
      </c>
      <c r="R101" s="124">
        <f t="shared" si="6"/>
        <v>20.018544680851065</v>
      </c>
      <c r="S101" s="124">
        <f t="shared" si="7"/>
        <v>0</v>
      </c>
      <c r="T101" s="17">
        <f>SUM(T99)</f>
        <v>248</v>
      </c>
      <c r="U101" s="124">
        <f t="shared" si="8"/>
        <v>20.43548387096774</v>
      </c>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row>
    <row r="102" spans="1:47" x14ac:dyDescent="0.3">
      <c r="A102" s="2"/>
      <c r="B102" s="10">
        <v>5</v>
      </c>
      <c r="C102" s="10">
        <v>41</v>
      </c>
      <c r="D102" s="10">
        <v>0.76</v>
      </c>
      <c r="E102" s="10">
        <f t="shared" si="4"/>
        <v>31.16</v>
      </c>
      <c r="F102" s="111">
        <v>3.5999999999999997E-2</v>
      </c>
      <c r="G102" s="111">
        <v>3.5999999999999997E-2</v>
      </c>
      <c r="H102" s="18">
        <v>0.03</v>
      </c>
      <c r="I102" s="2"/>
      <c r="J102" s="2"/>
      <c r="K102" s="2"/>
      <c r="L102" s="2"/>
      <c r="M102" s="2"/>
      <c r="N102" s="10">
        <v>4</v>
      </c>
      <c r="O102" s="17">
        <v>235</v>
      </c>
      <c r="P102" s="124">
        <f t="shared" si="5"/>
        <v>28.47659574468085</v>
      </c>
      <c r="Q102" s="17">
        <v>235</v>
      </c>
      <c r="R102" s="124">
        <f t="shared" si="6"/>
        <v>26.556370212765959</v>
      </c>
      <c r="S102" s="124">
        <f t="shared" si="7"/>
        <v>0</v>
      </c>
      <c r="T102" s="17">
        <f>SUM(T99)</f>
        <v>248</v>
      </c>
      <c r="U102" s="124">
        <f t="shared" si="8"/>
        <v>26.838709677419356</v>
      </c>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row>
    <row r="103" spans="1:47" x14ac:dyDescent="0.3">
      <c r="B103" s="10">
        <v>6</v>
      </c>
      <c r="C103" s="10">
        <v>41</v>
      </c>
      <c r="D103" s="10">
        <v>0.76</v>
      </c>
      <c r="E103" s="10">
        <f t="shared" si="4"/>
        <v>31.16</v>
      </c>
      <c r="F103" s="111">
        <v>5.0000000000000001E-3</v>
      </c>
      <c r="G103" s="111">
        <v>2.1000000000000001E-2</v>
      </c>
      <c r="H103" s="18">
        <v>0.03</v>
      </c>
      <c r="I103" s="2"/>
      <c r="J103" s="2"/>
      <c r="K103" s="2"/>
      <c r="L103" s="2"/>
      <c r="M103" s="2"/>
      <c r="N103" s="10">
        <v>5</v>
      </c>
      <c r="O103" s="17">
        <v>235</v>
      </c>
      <c r="P103" s="124">
        <f t="shared" si="5"/>
        <v>36.05957446808511</v>
      </c>
      <c r="Q103" s="17">
        <v>235</v>
      </c>
      <c r="R103" s="124">
        <f t="shared" si="6"/>
        <v>32.9078170212766</v>
      </c>
      <c r="S103" s="124">
        <f t="shared" si="7"/>
        <v>0</v>
      </c>
      <c r="T103" s="17">
        <f>SUM(T99)</f>
        <v>248</v>
      </c>
      <c r="U103" s="124">
        <f t="shared" si="8"/>
        <v>34</v>
      </c>
      <c r="V103" s="2"/>
      <c r="W103" s="2"/>
      <c r="X103" s="2"/>
      <c r="Y103" s="2"/>
      <c r="Z103" s="2"/>
    </row>
    <row r="104" spans="1:47" x14ac:dyDescent="0.3">
      <c r="B104" s="10">
        <v>7</v>
      </c>
      <c r="C104" s="10">
        <v>41</v>
      </c>
      <c r="D104" s="10">
        <v>0.76</v>
      </c>
      <c r="E104" s="10">
        <f t="shared" si="4"/>
        <v>31.16</v>
      </c>
      <c r="F104" s="111">
        <v>1.9E-2</v>
      </c>
      <c r="G104" s="111">
        <v>2.5999999999999999E-2</v>
      </c>
      <c r="H104" s="18">
        <v>0.03</v>
      </c>
      <c r="I104" s="2"/>
      <c r="J104" s="2"/>
      <c r="K104" s="2"/>
      <c r="L104" s="2"/>
      <c r="M104" s="2"/>
      <c r="N104" s="10">
        <v>6</v>
      </c>
      <c r="O104" s="17">
        <v>235</v>
      </c>
      <c r="P104" s="124">
        <f t="shared" si="5"/>
        <v>33.829787234042556</v>
      </c>
      <c r="Q104" s="17">
        <v>235</v>
      </c>
      <c r="R104" s="124">
        <f t="shared" si="6"/>
        <v>32.312629787234044</v>
      </c>
      <c r="S104" s="124">
        <f t="shared" si="7"/>
        <v>0</v>
      </c>
      <c r="T104" s="17">
        <f>SUM(T99)</f>
        <v>248</v>
      </c>
      <c r="U104" s="124">
        <f t="shared" si="8"/>
        <v>32.072580645161288</v>
      </c>
      <c r="V104" s="2"/>
      <c r="W104" s="2"/>
      <c r="X104" s="2"/>
      <c r="Y104" s="2"/>
      <c r="Z104" s="2"/>
    </row>
    <row r="105" spans="1:47" x14ac:dyDescent="0.3">
      <c r="B105" s="10">
        <v>8</v>
      </c>
      <c r="C105" s="10">
        <v>46</v>
      </c>
      <c r="D105" s="10">
        <v>0.81</v>
      </c>
      <c r="E105" s="10">
        <f t="shared" si="4"/>
        <v>37.260000000000005</v>
      </c>
      <c r="F105" s="111">
        <v>1.7999999999999999E-2</v>
      </c>
      <c r="G105" s="111">
        <v>2.8000000000000001E-2</v>
      </c>
      <c r="H105" s="18">
        <v>0.03</v>
      </c>
      <c r="I105" s="2"/>
      <c r="J105" s="2"/>
      <c r="K105" s="2"/>
      <c r="L105" s="2"/>
      <c r="M105" s="2"/>
      <c r="N105" s="10">
        <v>7</v>
      </c>
      <c r="O105" s="17">
        <v>235</v>
      </c>
      <c r="P105" s="124">
        <f t="shared" si="5"/>
        <v>41.910638297872339</v>
      </c>
      <c r="Q105" s="17">
        <v>235</v>
      </c>
      <c r="R105" s="124">
        <f t="shared" si="6"/>
        <v>39.940906382978717</v>
      </c>
      <c r="S105" s="124">
        <f t="shared" si="7"/>
        <v>0</v>
      </c>
      <c r="T105" s="17">
        <f>SUM(T99)</f>
        <v>248</v>
      </c>
      <c r="U105" s="124">
        <f t="shared" si="8"/>
        <v>39.798387096774192</v>
      </c>
      <c r="V105" s="2"/>
      <c r="W105" s="2"/>
      <c r="X105" s="2"/>
      <c r="Y105" s="2"/>
      <c r="Z105" s="2"/>
    </row>
    <row r="106" spans="1:47" x14ac:dyDescent="0.3">
      <c r="B106" s="10">
        <v>9</v>
      </c>
      <c r="C106" s="10">
        <v>46</v>
      </c>
      <c r="D106" s="10">
        <v>0.81</v>
      </c>
      <c r="E106" s="10">
        <f t="shared" si="4"/>
        <v>37.260000000000005</v>
      </c>
      <c r="F106" s="111">
        <v>0.02</v>
      </c>
      <c r="G106" s="111">
        <v>2.9000000000000001E-2</v>
      </c>
      <c r="H106" s="18">
        <v>0.03</v>
      </c>
      <c r="I106" s="2"/>
      <c r="J106" s="2"/>
      <c r="K106" s="2"/>
      <c r="L106" s="2"/>
      <c r="M106" s="2"/>
      <c r="N106" s="10">
        <v>8</v>
      </c>
      <c r="O106" s="17">
        <v>263</v>
      </c>
      <c r="P106" s="124">
        <f t="shared" si="5"/>
        <v>43.821292775665398</v>
      </c>
      <c r="Q106" s="17">
        <v>263</v>
      </c>
      <c r="R106" s="124">
        <f t="shared" si="6"/>
        <v>41.185300380228135</v>
      </c>
      <c r="S106" s="124">
        <f t="shared" si="7"/>
        <v>0</v>
      </c>
      <c r="T106" s="17">
        <v>263</v>
      </c>
      <c r="U106" s="124">
        <f t="shared" si="8"/>
        <v>43.859315589353614</v>
      </c>
      <c r="V106" s="2"/>
      <c r="W106" s="2"/>
      <c r="X106" s="2"/>
      <c r="Y106" s="2"/>
      <c r="Z106" s="2"/>
    </row>
    <row r="107" spans="1:47" x14ac:dyDescent="0.3">
      <c r="B107" s="10">
        <v>10</v>
      </c>
      <c r="C107" s="10">
        <v>46</v>
      </c>
      <c r="D107" s="10">
        <v>0.81</v>
      </c>
      <c r="E107" s="10">
        <f t="shared" si="4"/>
        <v>37.260000000000005</v>
      </c>
      <c r="F107" s="111">
        <v>1.9E-2</v>
      </c>
      <c r="G107" s="111">
        <v>3.4000000000000002E-2</v>
      </c>
      <c r="H107" s="18">
        <v>0.03</v>
      </c>
      <c r="I107" s="2"/>
      <c r="J107" s="2"/>
      <c r="K107" s="2"/>
      <c r="L107" s="2"/>
      <c r="M107" s="2"/>
      <c r="N107" s="10">
        <v>9</v>
      </c>
      <c r="O107" s="17">
        <v>263</v>
      </c>
      <c r="P107" s="124">
        <f t="shared" si="5"/>
        <v>51.197718631178709</v>
      </c>
      <c r="Q107" s="17">
        <v>263</v>
      </c>
      <c r="R107" s="124">
        <f t="shared" si="6"/>
        <v>48.119969581749046</v>
      </c>
      <c r="S107" s="124">
        <f t="shared" si="7"/>
        <v>0</v>
      </c>
      <c r="T107" s="17">
        <f>SUM(T99)</f>
        <v>248</v>
      </c>
      <c r="U107" s="124">
        <f t="shared" si="8"/>
        <v>53.29032258064516</v>
      </c>
      <c r="V107" s="2"/>
      <c r="W107" s="2"/>
      <c r="X107" s="2"/>
      <c r="Y107" s="2"/>
      <c r="Z107" s="2"/>
    </row>
    <row r="108" spans="1:47" x14ac:dyDescent="0.3">
      <c r="B108" s="10">
        <v>11</v>
      </c>
      <c r="C108" s="10">
        <v>46</v>
      </c>
      <c r="D108" s="10">
        <v>0.81</v>
      </c>
      <c r="E108" s="10">
        <f t="shared" si="4"/>
        <v>37.260000000000005</v>
      </c>
      <c r="F108" s="111">
        <v>1.9E-2</v>
      </c>
      <c r="G108" s="111">
        <v>3.3000000000000002E-2</v>
      </c>
      <c r="H108" s="18">
        <v>0.03</v>
      </c>
      <c r="I108" s="2"/>
      <c r="J108" s="2"/>
      <c r="K108" s="2"/>
      <c r="L108" s="2"/>
      <c r="M108" s="2"/>
      <c r="N108" s="10">
        <v>10</v>
      </c>
      <c r="O108" s="17">
        <v>265</v>
      </c>
      <c r="P108" s="124">
        <f t="shared" si="5"/>
        <v>56.773584905660378</v>
      </c>
      <c r="Q108" s="17">
        <v>265</v>
      </c>
      <c r="R108" s="124">
        <f t="shared" si="6"/>
        <v>53.581226415094335</v>
      </c>
      <c r="S108" s="124">
        <f t="shared" si="7"/>
        <v>0</v>
      </c>
      <c r="T108" s="17">
        <f>SUM(T99)</f>
        <v>248</v>
      </c>
      <c r="U108" s="124">
        <f t="shared" si="8"/>
        <v>60.463709677419352</v>
      </c>
      <c r="V108" s="2"/>
      <c r="W108" s="2"/>
      <c r="X108" s="2"/>
      <c r="Y108" s="2"/>
      <c r="Z108" s="2"/>
    </row>
    <row r="109" spans="1:47" x14ac:dyDescent="0.3">
      <c r="B109" s="10">
        <v>12</v>
      </c>
      <c r="C109" s="10">
        <v>46</v>
      </c>
      <c r="D109" s="10">
        <v>0.81</v>
      </c>
      <c r="E109" s="10">
        <f t="shared" si="4"/>
        <v>37.260000000000005</v>
      </c>
      <c r="F109" s="111">
        <v>0.02</v>
      </c>
      <c r="G109" s="111">
        <v>3.4000000000000002E-2</v>
      </c>
      <c r="H109" s="18">
        <v>0.03</v>
      </c>
      <c r="I109" s="2"/>
      <c r="J109" s="2"/>
      <c r="K109" s="2"/>
      <c r="L109" s="2"/>
      <c r="M109" s="2"/>
      <c r="N109" s="10">
        <v>11</v>
      </c>
      <c r="O109" s="17">
        <v>265</v>
      </c>
      <c r="P109" s="124">
        <f t="shared" si="5"/>
        <v>62.992452830188682</v>
      </c>
      <c r="Q109" s="17">
        <v>265</v>
      </c>
      <c r="R109" s="124">
        <f t="shared" si="6"/>
        <v>59.737079245283013</v>
      </c>
      <c r="S109" s="124">
        <f t="shared" si="7"/>
        <v>0</v>
      </c>
      <c r="T109" s="17">
        <f>SUM(T99)</f>
        <v>248</v>
      </c>
      <c r="U109" s="124">
        <f t="shared" si="8"/>
        <v>65.814516129032256</v>
      </c>
      <c r="V109" s="2"/>
      <c r="W109" s="2"/>
      <c r="X109" s="2"/>
      <c r="Y109" s="2"/>
      <c r="Z109" s="2"/>
    </row>
    <row r="110" spans="1:47" x14ac:dyDescent="0.3">
      <c r="B110" s="2"/>
      <c r="C110" s="2"/>
      <c r="D110" s="2"/>
      <c r="E110" s="2"/>
      <c r="F110" s="2"/>
      <c r="G110" s="2"/>
      <c r="H110" s="2"/>
      <c r="I110" s="2"/>
      <c r="J110" s="2"/>
      <c r="K110" s="2"/>
      <c r="L110" s="2"/>
      <c r="M110" s="2"/>
      <c r="N110" s="10">
        <v>12</v>
      </c>
      <c r="O110" s="17">
        <v>265</v>
      </c>
      <c r="P110" s="124">
        <f t="shared" si="5"/>
        <v>69.37358490566038</v>
      </c>
      <c r="Q110" s="17">
        <v>265</v>
      </c>
      <c r="R110" s="124">
        <f t="shared" si="6"/>
        <v>65.460377358490561</v>
      </c>
      <c r="S110" s="124">
        <f t="shared" si="7"/>
        <v>0</v>
      </c>
      <c r="T110" s="19">
        <f>SUM(T99)</f>
        <v>248</v>
      </c>
      <c r="U110" s="124">
        <f t="shared" si="8"/>
        <v>73.306451612903231</v>
      </c>
      <c r="V110" s="2"/>
      <c r="W110" s="2"/>
      <c r="X110" s="2"/>
      <c r="Y110" s="2"/>
      <c r="Z110" s="2"/>
    </row>
  </sheetData>
  <mergeCells count="3">
    <mergeCell ref="F96:G96"/>
    <mergeCell ref="N96:U96"/>
    <mergeCell ref="B3:H4"/>
  </mergeCells>
  <hyperlinks>
    <hyperlink ref="F96:G96" location="sykefr!A1" display="sjukefråvere i %"/>
    <hyperlink ref="C97" location="'tal tils'!A1" display="tal tils"/>
    <hyperlink ref="A1" location="FREMSIDE_ØKONOMI!A1" display="TILBAKE TIL FRAMSIDA"/>
  </hyperlink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I104"/>
  <sheetViews>
    <sheetView zoomScaleNormal="100" workbookViewId="0"/>
  </sheetViews>
  <sheetFormatPr baseColWidth="10" defaultColWidth="11.453125" defaultRowHeight="12" x14ac:dyDescent="0.3"/>
  <cols>
    <col min="1" max="1" width="2.26953125" style="1" customWidth="1"/>
    <col min="2" max="2" width="2.81640625" style="1" customWidth="1"/>
    <col min="3" max="3" width="5.7265625" style="1" customWidth="1"/>
    <col min="4" max="4" width="6.453125" style="1" customWidth="1"/>
    <col min="5" max="5" width="6.54296875" style="1" customWidth="1"/>
    <col min="6" max="6" width="7.54296875" style="1" customWidth="1"/>
    <col min="7" max="7" width="7.7265625" style="1" customWidth="1"/>
    <col min="8" max="8" width="7.1796875" style="1" customWidth="1"/>
    <col min="9" max="10" width="5.7265625" style="1" customWidth="1"/>
    <col min="11" max="11" width="6.7265625" style="1" customWidth="1"/>
    <col min="12" max="15" width="11.453125" style="1"/>
    <col min="16" max="16" width="3.1796875" style="1" customWidth="1"/>
    <col min="17" max="17" width="5.1796875" style="1" customWidth="1"/>
    <col min="18" max="18" width="6.81640625" style="1" customWidth="1"/>
    <col min="19" max="19" width="5.1796875" style="1" customWidth="1"/>
    <col min="20" max="20" width="6.81640625" style="1" customWidth="1"/>
    <col min="21" max="21" width="6.26953125" style="1" customWidth="1"/>
    <col min="22" max="22" width="5.7265625" style="1" customWidth="1"/>
    <col min="23" max="23" width="5.81640625" style="1" customWidth="1"/>
    <col min="24" max="16384" width="11.453125" style="1"/>
  </cols>
  <sheetData>
    <row r="1" spans="1:34" ht="14.5" x14ac:dyDescent="0.35">
      <c r="A1" s="163" t="s">
        <v>36</v>
      </c>
      <c r="B1"/>
      <c r="C1"/>
      <c r="D1"/>
      <c r="E1" s="2"/>
      <c r="F1" s="2"/>
      <c r="G1" s="2"/>
      <c r="H1" s="2"/>
      <c r="I1" s="6"/>
      <c r="J1" s="6"/>
      <c r="K1" s="6"/>
      <c r="L1" s="2"/>
      <c r="M1" s="2"/>
      <c r="N1" s="2"/>
      <c r="O1" s="2"/>
      <c r="P1" s="2"/>
      <c r="Q1" s="2"/>
      <c r="R1" s="2"/>
      <c r="S1" s="2"/>
      <c r="T1" s="2"/>
      <c r="U1" s="2"/>
      <c r="V1" s="2"/>
      <c r="W1" s="2"/>
      <c r="X1" s="2"/>
      <c r="Y1" s="2"/>
      <c r="Z1" s="2"/>
      <c r="AA1" s="2"/>
      <c r="AB1" s="2"/>
      <c r="AC1" s="2"/>
      <c r="AD1" s="2"/>
      <c r="AE1" s="2"/>
      <c r="AF1" s="2"/>
      <c r="AG1" s="2"/>
      <c r="AH1" s="2"/>
    </row>
    <row r="2" spans="1:34"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15" customHeight="1" x14ac:dyDescent="0.3">
      <c r="A3" s="2"/>
      <c r="B3" s="432" t="s">
        <v>519</v>
      </c>
      <c r="C3" s="433"/>
      <c r="D3" s="433"/>
      <c r="E3" s="433"/>
      <c r="F3" s="433"/>
      <c r="G3" s="433"/>
      <c r="H3" s="434"/>
      <c r="I3" s="196" t="s">
        <v>50</v>
      </c>
      <c r="J3" s="44" t="s">
        <v>91</v>
      </c>
      <c r="K3" s="233"/>
      <c r="L3" s="2"/>
      <c r="M3" s="2"/>
      <c r="N3" s="2"/>
      <c r="O3" s="2"/>
      <c r="P3" s="2"/>
      <c r="Q3" s="2"/>
      <c r="R3" s="2"/>
      <c r="S3" s="2"/>
      <c r="T3" s="2"/>
      <c r="U3" s="2"/>
      <c r="V3" s="2"/>
      <c r="W3" s="2"/>
      <c r="X3" s="2"/>
      <c r="Y3" s="2"/>
      <c r="Z3" s="2"/>
      <c r="AA3" s="2"/>
      <c r="AB3" s="2"/>
      <c r="AC3" s="2"/>
      <c r="AD3" s="2"/>
      <c r="AE3" s="2"/>
      <c r="AF3" s="2"/>
      <c r="AG3" s="2"/>
      <c r="AH3" s="2"/>
    </row>
    <row r="4" spans="1:34" x14ac:dyDescent="0.3">
      <c r="A4" s="2"/>
      <c r="B4" s="435"/>
      <c r="C4" s="436"/>
      <c r="D4" s="436"/>
      <c r="E4" s="436"/>
      <c r="F4" s="436"/>
      <c r="G4" s="436"/>
      <c r="H4" s="437"/>
      <c r="I4" s="23" t="s">
        <v>29</v>
      </c>
      <c r="J4" s="3" t="s">
        <v>30</v>
      </c>
      <c r="K4" s="234"/>
      <c r="L4" s="2"/>
      <c r="M4" s="2"/>
      <c r="N4" s="2"/>
      <c r="O4" s="2"/>
      <c r="P4" s="2"/>
      <c r="Q4" s="2"/>
      <c r="R4" s="2"/>
      <c r="S4" s="2"/>
      <c r="T4" s="2"/>
      <c r="U4" s="2"/>
      <c r="V4" s="2"/>
      <c r="W4" s="2"/>
      <c r="X4" s="2"/>
      <c r="Y4" s="2"/>
      <c r="Z4" s="2"/>
      <c r="AA4" s="2"/>
      <c r="AB4" s="2"/>
      <c r="AC4" s="2"/>
      <c r="AD4" s="2"/>
      <c r="AE4" s="2"/>
      <c r="AF4" s="2"/>
      <c r="AG4" s="2"/>
      <c r="AH4" s="2"/>
    </row>
    <row r="5" spans="1:34" x14ac:dyDescent="0.3">
      <c r="A5" s="2"/>
      <c r="B5" s="215"/>
      <c r="C5" s="217" t="s">
        <v>209</v>
      </c>
      <c r="D5" s="215" t="s">
        <v>210</v>
      </c>
      <c r="E5" s="215"/>
      <c r="F5" s="215" t="s">
        <v>33</v>
      </c>
      <c r="G5" s="215" t="s">
        <v>31</v>
      </c>
      <c r="H5" s="216" t="s">
        <v>34</v>
      </c>
      <c r="I5" s="26" t="s">
        <v>2</v>
      </c>
      <c r="J5" s="43" t="s">
        <v>35</v>
      </c>
      <c r="K5" s="26" t="s">
        <v>154</v>
      </c>
      <c r="L5" s="2"/>
      <c r="M5" s="2"/>
      <c r="N5" s="2"/>
      <c r="O5" s="2"/>
      <c r="P5" s="2"/>
      <c r="Q5" s="2"/>
      <c r="R5" s="2"/>
      <c r="S5" s="2"/>
      <c r="T5" s="2"/>
      <c r="U5" s="2"/>
      <c r="V5" s="2"/>
      <c r="W5" s="2"/>
      <c r="X5" s="2"/>
      <c r="Y5" s="2"/>
      <c r="Z5" s="2"/>
      <c r="AA5" s="2"/>
      <c r="AB5" s="2"/>
      <c r="AC5" s="2"/>
      <c r="AD5" s="2"/>
      <c r="AE5" s="2"/>
      <c r="AF5" s="2"/>
      <c r="AG5" s="2"/>
      <c r="AH5" s="2"/>
    </row>
    <row r="6" spans="1:34" x14ac:dyDescent="0.3">
      <c r="A6" s="2"/>
      <c r="B6" s="211">
        <v>1</v>
      </c>
      <c r="C6" s="193">
        <v>733</v>
      </c>
      <c r="D6" s="214">
        <v>658.18600000000004</v>
      </c>
      <c r="E6" s="214"/>
      <c r="F6" s="214">
        <f>SUM(C6-D6)</f>
        <v>74.813999999999965</v>
      </c>
      <c r="G6" s="214">
        <v>1289</v>
      </c>
      <c r="H6" s="214">
        <v>559</v>
      </c>
      <c r="I6" s="41">
        <f>SUM(C6/D$17)</f>
        <v>0.1047891350964975</v>
      </c>
      <c r="J6" s="28">
        <f>SUM(D6/D$17)</f>
        <v>9.409378127233739E-2</v>
      </c>
      <c r="K6" s="218">
        <f>SUM(I6-J6)</f>
        <v>1.0695353824160106E-2</v>
      </c>
      <c r="L6" s="2"/>
      <c r="M6" s="2"/>
      <c r="N6" s="2"/>
      <c r="O6" s="2"/>
      <c r="P6" s="2"/>
      <c r="Q6" s="2"/>
      <c r="R6" s="2"/>
      <c r="S6" s="2"/>
      <c r="T6" s="2"/>
      <c r="U6" s="2"/>
      <c r="V6" s="2"/>
      <c r="W6" s="2"/>
      <c r="X6" s="2"/>
      <c r="Y6" s="2"/>
      <c r="Z6" s="2"/>
      <c r="AA6" s="2"/>
      <c r="AB6" s="2"/>
      <c r="AC6" s="2"/>
      <c r="AD6" s="2"/>
      <c r="AE6" s="2"/>
      <c r="AF6" s="2"/>
      <c r="AG6" s="2"/>
      <c r="AH6" s="2"/>
    </row>
    <row r="7" spans="1:34" x14ac:dyDescent="0.3">
      <c r="A7" s="2"/>
      <c r="B7" s="211">
        <v>2</v>
      </c>
      <c r="C7" s="193">
        <v>1381</v>
      </c>
      <c r="D7" s="214">
        <v>1334.075</v>
      </c>
      <c r="E7" s="214"/>
      <c r="F7" s="214">
        <f t="shared" ref="F7:F17" si="0">SUM(C7-D7)</f>
        <v>46.924999999999955</v>
      </c>
      <c r="G7" s="214">
        <v>1481</v>
      </c>
      <c r="H7" s="214">
        <v>1192</v>
      </c>
      <c r="I7" s="41">
        <f t="shared" ref="I7:I17" si="1">SUM(C7/D$17)</f>
        <v>0.19742673338098643</v>
      </c>
      <c r="J7" s="28">
        <f t="shared" ref="J7:J17" si="2">SUM(D7/D$17)</f>
        <v>0.19071837026447463</v>
      </c>
      <c r="K7" s="218">
        <f t="shared" ref="K7:K17" si="3">SUM(I7-J7)</f>
        <v>6.7083631165117952E-3</v>
      </c>
      <c r="L7" s="2"/>
      <c r="M7" s="2"/>
      <c r="N7" s="2"/>
      <c r="O7" s="2"/>
      <c r="P7" s="2"/>
      <c r="Q7" s="2"/>
      <c r="R7" s="2"/>
      <c r="S7" s="2"/>
      <c r="T7" s="2"/>
      <c r="U7" s="2"/>
      <c r="V7" s="2"/>
      <c r="W7" s="2"/>
      <c r="X7" s="2"/>
      <c r="Y7" s="2"/>
      <c r="Z7" s="2"/>
      <c r="AA7" s="2"/>
      <c r="AB7" s="2"/>
      <c r="AC7" s="2"/>
      <c r="AD7" s="2"/>
      <c r="AE7" s="2"/>
      <c r="AF7" s="2"/>
      <c r="AG7" s="2"/>
      <c r="AH7" s="2"/>
    </row>
    <row r="8" spans="1:34" x14ac:dyDescent="0.3">
      <c r="A8" s="2"/>
      <c r="B8" s="211">
        <v>3</v>
      </c>
      <c r="C8" s="193">
        <v>2032</v>
      </c>
      <c r="D8" s="214">
        <v>1937.6030000000001</v>
      </c>
      <c r="E8" s="214"/>
      <c r="F8" s="214">
        <f t="shared" si="0"/>
        <v>94.396999999999935</v>
      </c>
      <c r="G8" s="214">
        <v>1866</v>
      </c>
      <c r="H8" s="214">
        <v>1786</v>
      </c>
      <c r="I8" s="41">
        <f t="shared" si="1"/>
        <v>0.29049320943531093</v>
      </c>
      <c r="J8" s="28">
        <f t="shared" si="2"/>
        <v>0.27699828448892067</v>
      </c>
      <c r="K8" s="218">
        <f t="shared" si="3"/>
        <v>1.3494924946390263E-2</v>
      </c>
      <c r="L8" s="2"/>
      <c r="M8" s="2"/>
      <c r="N8" s="2"/>
      <c r="O8" s="2"/>
      <c r="P8" s="2"/>
      <c r="Q8" s="2"/>
      <c r="R8" s="2"/>
      <c r="S8" s="2"/>
      <c r="T8" s="2"/>
      <c r="U8" s="2"/>
      <c r="V8" s="2"/>
      <c r="W8" s="2"/>
      <c r="X8" s="2"/>
      <c r="Y8" s="2"/>
      <c r="Z8" s="2"/>
      <c r="AA8" s="2"/>
      <c r="AB8" s="2"/>
      <c r="AC8" s="2"/>
      <c r="AD8" s="2"/>
      <c r="AE8" s="2"/>
      <c r="AF8" s="2"/>
      <c r="AG8" s="2"/>
      <c r="AH8" s="2"/>
    </row>
    <row r="9" spans="1:34" x14ac:dyDescent="0.3">
      <c r="A9" s="2"/>
      <c r="B9" s="211">
        <v>4</v>
      </c>
      <c r="C9" s="193">
        <v>2696</v>
      </c>
      <c r="D9" s="214">
        <v>2443.0619999999999</v>
      </c>
      <c r="E9" s="214"/>
      <c r="F9" s="214">
        <f t="shared" si="0"/>
        <v>252.9380000000001</v>
      </c>
      <c r="G9" s="214">
        <v>2494</v>
      </c>
      <c r="H9" s="214">
        <v>2387</v>
      </c>
      <c r="I9" s="41">
        <f t="shared" si="1"/>
        <v>0.38541815582558969</v>
      </c>
      <c r="J9" s="28">
        <f t="shared" si="2"/>
        <v>0.34925832737669765</v>
      </c>
      <c r="K9" s="218">
        <f t="shared" si="3"/>
        <v>3.615982844889204E-2</v>
      </c>
      <c r="L9" s="2"/>
      <c r="M9" s="2"/>
      <c r="N9" s="2"/>
      <c r="O9" s="2"/>
      <c r="P9" s="2"/>
      <c r="Q9" s="2"/>
      <c r="R9" s="2"/>
      <c r="S9" s="2"/>
      <c r="T9" s="2"/>
      <c r="U9" s="2"/>
      <c r="V9" s="2"/>
      <c r="W9" s="2"/>
      <c r="X9" s="2"/>
      <c r="Y9" s="2"/>
      <c r="Z9" s="2"/>
      <c r="AA9" s="2"/>
      <c r="AB9" s="2"/>
      <c r="AC9" s="2"/>
      <c r="AD9" s="2"/>
      <c r="AE9" s="2"/>
      <c r="AF9" s="2"/>
      <c r="AG9" s="2"/>
      <c r="AH9" s="2"/>
    </row>
    <row r="10" spans="1:34" x14ac:dyDescent="0.3">
      <c r="A10" s="2"/>
      <c r="B10" s="211">
        <v>5</v>
      </c>
      <c r="C10" s="193">
        <v>3339</v>
      </c>
      <c r="D10" s="214">
        <v>3072.125</v>
      </c>
      <c r="E10" s="214"/>
      <c r="F10" s="214">
        <f t="shared" si="0"/>
        <v>266.875</v>
      </c>
      <c r="G10" s="214">
        <v>3237</v>
      </c>
      <c r="H10" s="214">
        <v>3098</v>
      </c>
      <c r="I10" s="41">
        <f t="shared" si="1"/>
        <v>0.4773409578270193</v>
      </c>
      <c r="J10" s="28">
        <f t="shared" si="2"/>
        <v>0.43918870621872769</v>
      </c>
      <c r="K10" s="218">
        <f t="shared" si="3"/>
        <v>3.815225160829161E-2</v>
      </c>
      <c r="L10" s="2"/>
      <c r="M10" s="2"/>
      <c r="N10" s="2"/>
      <c r="O10" s="2"/>
      <c r="P10" s="2"/>
      <c r="Q10" s="2"/>
      <c r="R10" s="2"/>
      <c r="S10" s="2"/>
      <c r="T10" s="2"/>
      <c r="U10" s="2"/>
      <c r="V10" s="2"/>
      <c r="W10" s="2"/>
      <c r="X10" s="2"/>
      <c r="Y10" s="2"/>
      <c r="Z10" s="2"/>
      <c r="AA10" s="2"/>
      <c r="AB10" s="2"/>
      <c r="AC10" s="2"/>
      <c r="AD10" s="2"/>
      <c r="AE10" s="2"/>
      <c r="AF10" s="2"/>
      <c r="AG10" s="2"/>
      <c r="AH10" s="2"/>
    </row>
    <row r="11" spans="1:34" x14ac:dyDescent="0.3">
      <c r="A11" s="2"/>
      <c r="B11" s="211">
        <v>6</v>
      </c>
      <c r="C11" s="193">
        <v>3250</v>
      </c>
      <c r="D11" s="214">
        <v>3041.5859999999998</v>
      </c>
      <c r="E11" s="214"/>
      <c r="F11" s="214">
        <f t="shared" si="0"/>
        <v>208.41400000000021</v>
      </c>
      <c r="G11" s="214">
        <v>3141</v>
      </c>
      <c r="H11" s="214">
        <v>3006</v>
      </c>
      <c r="I11" s="41">
        <f t="shared" si="1"/>
        <v>0.46461758398856323</v>
      </c>
      <c r="J11" s="28">
        <f t="shared" si="2"/>
        <v>0.43482287348105786</v>
      </c>
      <c r="K11" s="218">
        <f t="shared" si="3"/>
        <v>2.9794710507505373E-2</v>
      </c>
      <c r="L11" s="2"/>
      <c r="M11" s="2"/>
      <c r="N11" s="2"/>
      <c r="O11" s="2"/>
      <c r="P11" s="2"/>
      <c r="Q11" s="2"/>
      <c r="R11" s="2"/>
      <c r="S11" s="2"/>
      <c r="T11" s="2"/>
      <c r="U11" s="2"/>
      <c r="V11" s="2"/>
      <c r="W11" s="2"/>
      <c r="X11" s="2"/>
      <c r="Y11" s="2"/>
      <c r="Z11" s="2"/>
      <c r="AA11" s="2"/>
      <c r="AB11" s="2"/>
      <c r="AC11" s="2"/>
      <c r="AD11" s="2"/>
      <c r="AE11" s="2"/>
      <c r="AF11" s="2"/>
      <c r="AG11" s="2"/>
      <c r="AH11" s="2"/>
    </row>
    <row r="12" spans="1:34" x14ac:dyDescent="0.3">
      <c r="A12" s="2"/>
      <c r="B12" s="211">
        <v>7</v>
      </c>
      <c r="C12" s="193">
        <v>3922</v>
      </c>
      <c r="D12" s="214">
        <v>3732.6860000000001</v>
      </c>
      <c r="E12" s="214"/>
      <c r="F12" s="214">
        <f t="shared" si="0"/>
        <v>189.31399999999985</v>
      </c>
      <c r="G12" s="214">
        <v>3829</v>
      </c>
      <c r="H12" s="214">
        <v>3783</v>
      </c>
      <c r="I12" s="41">
        <f t="shared" si="1"/>
        <v>0.560686204431737</v>
      </c>
      <c r="J12" s="28">
        <f t="shared" si="2"/>
        <v>0.53362201572551826</v>
      </c>
      <c r="K12" s="218">
        <f t="shared" si="3"/>
        <v>2.7064188706218739E-2</v>
      </c>
      <c r="L12" s="2"/>
      <c r="M12" s="2"/>
      <c r="N12" s="2"/>
      <c r="O12" s="2"/>
      <c r="P12" s="2"/>
      <c r="Q12" s="2"/>
      <c r="R12" s="2"/>
      <c r="S12" s="2"/>
      <c r="T12" s="2"/>
      <c r="U12" s="2"/>
      <c r="V12" s="2"/>
      <c r="W12" s="2"/>
      <c r="X12" s="2"/>
      <c r="Y12" s="2"/>
      <c r="Z12" s="2"/>
      <c r="AA12" s="2"/>
      <c r="AB12" s="2"/>
      <c r="AC12" s="2"/>
      <c r="AD12" s="2"/>
      <c r="AE12" s="2"/>
      <c r="AF12" s="2"/>
      <c r="AG12" s="2"/>
      <c r="AH12" s="2"/>
    </row>
    <row r="13" spans="1:34" x14ac:dyDescent="0.3">
      <c r="A13" s="2"/>
      <c r="B13" s="211">
        <v>8</v>
      </c>
      <c r="C13" s="193">
        <v>4423</v>
      </c>
      <c r="D13" s="214">
        <v>4335.3360000000002</v>
      </c>
      <c r="E13" s="214"/>
      <c r="F13" s="214">
        <f t="shared" si="0"/>
        <v>87.66399999999976</v>
      </c>
      <c r="G13" s="214">
        <v>4496</v>
      </c>
      <c r="H13" s="214">
        <v>4413</v>
      </c>
      <c r="I13" s="41">
        <f t="shared" si="1"/>
        <v>0.63230879199428158</v>
      </c>
      <c r="J13" s="28">
        <f t="shared" si="2"/>
        <v>0.61977641172265907</v>
      </c>
      <c r="K13" s="218">
        <f t="shared" si="3"/>
        <v>1.2532380271622512E-2</v>
      </c>
      <c r="L13" s="2"/>
      <c r="M13" s="2"/>
      <c r="N13" s="2"/>
      <c r="O13" s="2"/>
      <c r="P13" s="2"/>
      <c r="Q13" s="2"/>
      <c r="R13" s="2"/>
      <c r="S13" s="2"/>
      <c r="T13" s="2"/>
      <c r="U13" s="2"/>
      <c r="V13" s="2"/>
      <c r="W13" s="2"/>
      <c r="X13" s="2"/>
      <c r="Y13" s="2"/>
      <c r="Z13" s="2"/>
      <c r="AA13" s="2"/>
      <c r="AB13" s="2"/>
      <c r="AC13" s="2"/>
      <c r="AD13" s="2"/>
      <c r="AE13" s="2"/>
      <c r="AF13" s="2"/>
      <c r="AG13" s="2"/>
      <c r="AH13" s="2"/>
    </row>
    <row r="14" spans="1:34" x14ac:dyDescent="0.3">
      <c r="A14" s="2"/>
      <c r="B14" s="211">
        <v>9</v>
      </c>
      <c r="C14" s="193"/>
      <c r="D14" s="214">
        <v>5125.0330000000004</v>
      </c>
      <c r="E14" s="214"/>
      <c r="F14" s="214">
        <f t="shared" si="0"/>
        <v>-5125.0330000000004</v>
      </c>
      <c r="G14" s="214">
        <v>5373</v>
      </c>
      <c r="H14" s="214">
        <v>5094</v>
      </c>
      <c r="I14" s="41">
        <f t="shared" si="1"/>
        <v>0</v>
      </c>
      <c r="J14" s="28">
        <f t="shared" si="2"/>
        <v>0.73267090779127952</v>
      </c>
      <c r="K14" s="218">
        <f t="shared" si="3"/>
        <v>-0.73267090779127952</v>
      </c>
      <c r="L14" s="2"/>
      <c r="M14" s="2"/>
      <c r="N14" s="2"/>
      <c r="O14" s="2"/>
      <c r="P14" s="2"/>
      <c r="Q14" s="2"/>
      <c r="R14" s="2"/>
      <c r="S14" s="2"/>
      <c r="T14" s="2"/>
      <c r="U14" s="2"/>
      <c r="V14" s="2"/>
      <c r="W14" s="2"/>
      <c r="X14" s="2"/>
      <c r="Y14" s="2"/>
      <c r="Z14" s="2"/>
      <c r="AA14" s="2"/>
      <c r="AB14" s="2"/>
      <c r="AC14" s="2"/>
      <c r="AD14" s="2"/>
      <c r="AE14" s="2"/>
      <c r="AF14" s="2"/>
      <c r="AG14" s="2"/>
      <c r="AH14" s="2"/>
    </row>
    <row r="15" spans="1:34" x14ac:dyDescent="0.3">
      <c r="A15" s="2"/>
      <c r="B15" s="211">
        <v>10</v>
      </c>
      <c r="C15" s="193"/>
      <c r="D15" s="214">
        <v>5760.3490000000002</v>
      </c>
      <c r="E15" s="214"/>
      <c r="F15" s="214">
        <f t="shared" si="0"/>
        <v>-5760.3490000000002</v>
      </c>
      <c r="G15" s="214">
        <v>5941</v>
      </c>
      <c r="H15" s="214">
        <v>5723</v>
      </c>
      <c r="I15" s="41">
        <f t="shared" si="1"/>
        <v>0</v>
      </c>
      <c r="J15" s="28">
        <f t="shared" si="2"/>
        <v>0.82349521086490352</v>
      </c>
      <c r="K15" s="218">
        <f t="shared" si="3"/>
        <v>-0.82349521086490352</v>
      </c>
      <c r="L15" s="2"/>
      <c r="M15" s="2"/>
      <c r="N15" s="2"/>
      <c r="O15" s="2"/>
      <c r="P15" s="2"/>
      <c r="Q15" s="2"/>
      <c r="R15" s="2"/>
      <c r="S15" s="2"/>
      <c r="T15" s="2"/>
      <c r="U15" s="2"/>
      <c r="V15" s="2"/>
      <c r="W15" s="2"/>
      <c r="X15" s="2"/>
      <c r="Y15" s="2"/>
      <c r="Z15" s="2"/>
      <c r="AA15" s="2"/>
      <c r="AB15" s="2"/>
      <c r="AC15" s="2"/>
      <c r="AD15" s="2"/>
      <c r="AE15" s="2"/>
      <c r="AF15" s="2"/>
      <c r="AG15" s="2"/>
      <c r="AH15" s="2"/>
    </row>
    <row r="16" spans="1:34" x14ac:dyDescent="0.3">
      <c r="A16" s="2"/>
      <c r="B16" s="211">
        <v>11</v>
      </c>
      <c r="C16" s="193"/>
      <c r="D16" s="214">
        <v>6299.076</v>
      </c>
      <c r="E16" s="214"/>
      <c r="F16" s="214">
        <f t="shared" si="0"/>
        <v>-6299.076</v>
      </c>
      <c r="G16" s="214">
        <v>6615</v>
      </c>
      <c r="H16" s="214">
        <v>6222</v>
      </c>
      <c r="I16" s="41">
        <f t="shared" si="1"/>
        <v>0</v>
      </c>
      <c r="J16" s="28">
        <f t="shared" si="2"/>
        <v>0.90051122230164404</v>
      </c>
      <c r="K16" s="218">
        <f t="shared" si="3"/>
        <v>-0.90051122230164404</v>
      </c>
      <c r="L16" s="2"/>
      <c r="M16" s="2"/>
      <c r="N16" s="2"/>
      <c r="O16" s="2"/>
      <c r="P16" s="2"/>
      <c r="Q16" s="2"/>
      <c r="R16" s="2"/>
      <c r="S16" s="2"/>
      <c r="T16" s="2"/>
      <c r="U16" s="2"/>
      <c r="V16" s="2"/>
      <c r="W16" s="2"/>
      <c r="X16" s="2"/>
      <c r="Y16" s="2"/>
      <c r="Z16" s="2"/>
      <c r="AA16" s="2"/>
      <c r="AB16" s="2"/>
      <c r="AC16" s="2"/>
      <c r="AD16" s="2"/>
      <c r="AE16" s="2"/>
      <c r="AF16" s="2"/>
      <c r="AG16" s="2"/>
      <c r="AH16" s="2"/>
    </row>
    <row r="17" spans="1:35" x14ac:dyDescent="0.3">
      <c r="A17" s="2"/>
      <c r="B17" s="211">
        <v>12</v>
      </c>
      <c r="C17" s="193"/>
      <c r="D17" s="214">
        <v>6995</v>
      </c>
      <c r="E17" s="214"/>
      <c r="F17" s="214">
        <f t="shared" si="0"/>
        <v>-6995</v>
      </c>
      <c r="G17" s="211">
        <v>7334</v>
      </c>
      <c r="H17" s="214">
        <v>6904</v>
      </c>
      <c r="I17" s="41">
        <f t="shared" si="1"/>
        <v>0</v>
      </c>
      <c r="J17" s="28">
        <f t="shared" si="2"/>
        <v>1</v>
      </c>
      <c r="K17" s="218">
        <f t="shared" si="3"/>
        <v>-1</v>
      </c>
      <c r="L17" s="2"/>
      <c r="M17" s="2"/>
      <c r="N17" s="2"/>
      <c r="O17" s="2"/>
      <c r="P17" s="2"/>
      <c r="Q17" s="2"/>
      <c r="R17" s="2"/>
      <c r="S17" s="2"/>
      <c r="T17" s="2"/>
      <c r="U17" s="2"/>
      <c r="V17" s="2"/>
      <c r="W17" s="2"/>
      <c r="X17" s="2"/>
      <c r="Y17" s="2"/>
      <c r="Z17" s="2"/>
      <c r="AA17" s="2"/>
      <c r="AB17" s="2"/>
      <c r="AC17" s="2"/>
      <c r="AD17" s="2"/>
      <c r="AE17" s="2"/>
      <c r="AF17" s="2"/>
      <c r="AG17" s="2"/>
      <c r="AH17" s="2"/>
    </row>
    <row r="18" spans="1:35"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5" x14ac:dyDescent="0.3">
      <c r="A19" s="2"/>
      <c r="B19" s="177"/>
      <c r="C19" s="178"/>
      <c r="D19" s="178"/>
      <c r="E19" s="178"/>
      <c r="F19" s="178"/>
      <c r="G19" s="178"/>
      <c r="H19" s="178"/>
      <c r="I19" s="178"/>
      <c r="J19" s="178"/>
      <c r="K19" s="178"/>
      <c r="L19" s="178"/>
      <c r="M19" s="178"/>
      <c r="N19" s="178"/>
      <c r="O19" s="178"/>
      <c r="P19" s="178"/>
      <c r="Q19" s="178"/>
      <c r="R19" s="178"/>
      <c r="S19" s="178"/>
      <c r="T19" s="179"/>
      <c r="U19" s="2"/>
      <c r="V19" s="2"/>
      <c r="W19" s="2"/>
      <c r="X19" s="2"/>
      <c r="Y19" s="2"/>
      <c r="Z19" s="2"/>
      <c r="AA19" s="2"/>
      <c r="AB19" s="2"/>
      <c r="AC19" s="2"/>
      <c r="AD19" s="2"/>
      <c r="AE19" s="2"/>
      <c r="AF19" s="2"/>
      <c r="AG19" s="2"/>
      <c r="AH19" s="2"/>
    </row>
    <row r="20" spans="1:35" x14ac:dyDescent="0.3">
      <c r="A20" s="2"/>
      <c r="B20" s="180"/>
      <c r="C20" s="182" t="s">
        <v>540</v>
      </c>
      <c r="D20" s="182"/>
      <c r="E20" s="182"/>
      <c r="F20" s="182"/>
      <c r="G20" s="182"/>
      <c r="H20" s="182"/>
      <c r="I20" s="182"/>
      <c r="J20" s="182"/>
      <c r="K20" s="182"/>
      <c r="L20" s="182"/>
      <c r="M20" s="182"/>
      <c r="N20" s="182"/>
      <c r="O20" s="182"/>
      <c r="P20" s="182"/>
      <c r="Q20" s="182"/>
      <c r="R20" s="182"/>
      <c r="S20" s="182"/>
      <c r="T20" s="183"/>
      <c r="U20" s="2"/>
      <c r="V20" s="2"/>
      <c r="W20" s="2"/>
      <c r="X20" s="2"/>
      <c r="Y20" s="2"/>
      <c r="Z20" s="2"/>
      <c r="AA20" s="2"/>
      <c r="AB20" s="2"/>
      <c r="AC20" s="2"/>
      <c r="AD20" s="2"/>
      <c r="AE20" s="2"/>
      <c r="AF20" s="2"/>
      <c r="AG20" s="2"/>
      <c r="AH20" s="2"/>
      <c r="AI20" s="2"/>
    </row>
    <row r="21" spans="1:35" x14ac:dyDescent="0.3">
      <c r="A21" s="2"/>
      <c r="B21" s="180"/>
      <c r="C21" s="182" t="s">
        <v>541</v>
      </c>
      <c r="D21" s="182"/>
      <c r="E21" s="182"/>
      <c r="F21" s="182"/>
      <c r="G21" s="182"/>
      <c r="H21" s="182"/>
      <c r="I21" s="182"/>
      <c r="J21" s="182"/>
      <c r="K21" s="182"/>
      <c r="L21" s="182"/>
      <c r="M21" s="182"/>
      <c r="N21" s="182"/>
      <c r="O21" s="182"/>
      <c r="P21" s="182"/>
      <c r="Q21" s="182"/>
      <c r="R21" s="182"/>
      <c r="S21" s="182"/>
      <c r="T21" s="183"/>
      <c r="U21" s="2"/>
      <c r="V21" s="2"/>
      <c r="W21" s="2"/>
      <c r="X21" s="2"/>
      <c r="Y21" s="2"/>
      <c r="Z21" s="2"/>
      <c r="AA21" s="2"/>
      <c r="AB21" s="2"/>
      <c r="AC21" s="2"/>
      <c r="AD21" s="2"/>
      <c r="AE21" s="2"/>
      <c r="AF21" s="2"/>
      <c r="AG21" s="2"/>
      <c r="AH21" s="2"/>
      <c r="AI21" s="2"/>
    </row>
    <row r="22" spans="1:35" x14ac:dyDescent="0.3">
      <c r="A22" s="2"/>
      <c r="B22" s="180"/>
      <c r="C22" s="182" t="s">
        <v>542</v>
      </c>
      <c r="D22" s="182"/>
      <c r="E22" s="182"/>
      <c r="F22" s="182"/>
      <c r="G22" s="182"/>
      <c r="H22" s="182"/>
      <c r="I22" s="182"/>
      <c r="J22" s="182"/>
      <c r="K22" s="182"/>
      <c r="L22" s="182"/>
      <c r="M22" s="182"/>
      <c r="N22" s="182"/>
      <c r="O22" s="182"/>
      <c r="P22" s="182"/>
      <c r="Q22" s="182"/>
      <c r="R22" s="182"/>
      <c r="S22" s="182"/>
      <c r="T22" s="183"/>
      <c r="U22" s="2"/>
      <c r="V22" s="2"/>
      <c r="W22" s="2"/>
      <c r="X22" s="2"/>
      <c r="Y22" s="2"/>
      <c r="Z22" s="2"/>
      <c r="AA22" s="2"/>
      <c r="AB22" s="2"/>
      <c r="AC22" s="2"/>
      <c r="AD22" s="2"/>
      <c r="AE22" s="2"/>
      <c r="AF22" s="2"/>
      <c r="AG22" s="2"/>
      <c r="AH22" s="2"/>
      <c r="AI22" s="2"/>
    </row>
    <row r="23" spans="1:35" x14ac:dyDescent="0.3">
      <c r="A23" s="2"/>
      <c r="B23" s="180"/>
      <c r="C23" s="182" t="s">
        <v>543</v>
      </c>
      <c r="D23" s="182"/>
      <c r="E23" s="182"/>
      <c r="F23" s="182"/>
      <c r="G23" s="182"/>
      <c r="H23" s="182"/>
      <c r="I23" s="182"/>
      <c r="J23" s="182"/>
      <c r="K23" s="182"/>
      <c r="L23" s="182"/>
      <c r="M23" s="182"/>
      <c r="N23" s="182"/>
      <c r="O23" s="182"/>
      <c r="P23" s="182"/>
      <c r="Q23" s="182"/>
      <c r="R23" s="182"/>
      <c r="S23" s="182"/>
      <c r="T23" s="183"/>
      <c r="U23" s="2"/>
      <c r="V23" s="2"/>
      <c r="W23" s="2"/>
      <c r="X23" s="2"/>
      <c r="Y23" s="2"/>
      <c r="Z23" s="2"/>
      <c r="AA23" s="2"/>
      <c r="AB23" s="2"/>
      <c r="AC23" s="2"/>
      <c r="AD23" s="2"/>
      <c r="AE23" s="2"/>
      <c r="AF23" s="2"/>
      <c r="AG23" s="2"/>
      <c r="AH23" s="2"/>
      <c r="AI23" s="2"/>
    </row>
    <row r="24" spans="1:35" x14ac:dyDescent="0.3">
      <c r="A24" s="2"/>
      <c r="B24" s="180"/>
      <c r="C24" s="182"/>
      <c r="D24" s="182"/>
      <c r="E24" s="182"/>
      <c r="F24" s="182"/>
      <c r="G24" s="182"/>
      <c r="H24" s="182"/>
      <c r="I24" s="182"/>
      <c r="J24" s="182"/>
      <c r="K24" s="182"/>
      <c r="L24" s="182"/>
      <c r="M24" s="182"/>
      <c r="N24" s="182"/>
      <c r="O24" s="182"/>
      <c r="P24" s="182"/>
      <c r="Q24" s="182"/>
      <c r="R24" s="182"/>
      <c r="S24" s="182"/>
      <c r="T24" s="183"/>
      <c r="U24" s="2"/>
      <c r="V24" s="2"/>
      <c r="W24" s="2"/>
      <c r="X24" s="2"/>
      <c r="Y24" s="2"/>
      <c r="Z24" s="2"/>
      <c r="AA24" s="2"/>
      <c r="AB24" s="2"/>
      <c r="AC24" s="2"/>
      <c r="AD24" s="2"/>
      <c r="AE24" s="2"/>
      <c r="AF24" s="2"/>
      <c r="AG24" s="2"/>
      <c r="AH24" s="2"/>
      <c r="AI24" s="2"/>
    </row>
    <row r="25" spans="1:35" x14ac:dyDescent="0.3">
      <c r="A25" s="2"/>
      <c r="B25" s="180"/>
      <c r="C25" s="182" t="s">
        <v>560</v>
      </c>
      <c r="D25" s="182"/>
      <c r="E25" s="182"/>
      <c r="F25" s="182"/>
      <c r="G25" s="182"/>
      <c r="H25" s="182"/>
      <c r="I25" s="182"/>
      <c r="J25" s="182"/>
      <c r="K25" s="182"/>
      <c r="L25" s="182"/>
      <c r="M25" s="182"/>
      <c r="N25" s="182"/>
      <c r="O25" s="182"/>
      <c r="P25" s="182"/>
      <c r="Q25" s="182"/>
      <c r="R25" s="182"/>
      <c r="S25" s="182"/>
      <c r="T25" s="183"/>
      <c r="U25" s="2"/>
      <c r="V25" s="2"/>
      <c r="W25" s="2"/>
      <c r="X25" s="2"/>
      <c r="Y25" s="2"/>
      <c r="Z25" s="2"/>
      <c r="AA25" s="2"/>
      <c r="AB25" s="2"/>
      <c r="AC25" s="2"/>
      <c r="AD25" s="2"/>
      <c r="AE25" s="2"/>
      <c r="AF25" s="2"/>
      <c r="AG25" s="2"/>
      <c r="AH25" s="2"/>
      <c r="AI25" s="2"/>
    </row>
    <row r="26" spans="1:35" x14ac:dyDescent="0.3">
      <c r="A26" s="2"/>
      <c r="B26" s="180"/>
      <c r="C26" s="182" t="s">
        <v>561</v>
      </c>
      <c r="D26" s="182"/>
      <c r="E26" s="182"/>
      <c r="F26" s="182"/>
      <c r="G26" s="182"/>
      <c r="H26" s="182"/>
      <c r="I26" s="182"/>
      <c r="J26" s="182"/>
      <c r="K26" s="182"/>
      <c r="L26" s="182"/>
      <c r="M26" s="182"/>
      <c r="N26" s="182"/>
      <c r="O26" s="182"/>
      <c r="P26" s="182"/>
      <c r="Q26" s="182"/>
      <c r="R26" s="182"/>
      <c r="S26" s="182"/>
      <c r="T26" s="183"/>
      <c r="U26" s="2"/>
      <c r="V26" s="2"/>
      <c r="W26" s="2"/>
      <c r="X26" s="2"/>
      <c r="Y26" s="2"/>
      <c r="Z26" s="2"/>
      <c r="AA26" s="2"/>
      <c r="AB26" s="2"/>
      <c r="AC26" s="2"/>
      <c r="AD26" s="2"/>
      <c r="AE26" s="2"/>
      <c r="AF26" s="2"/>
      <c r="AG26" s="2"/>
      <c r="AH26" s="2"/>
      <c r="AI26" s="2"/>
    </row>
    <row r="27" spans="1:35" x14ac:dyDescent="0.3">
      <c r="A27" s="2"/>
      <c r="B27" s="180"/>
      <c r="C27" s="182" t="s">
        <v>562</v>
      </c>
      <c r="D27" s="182"/>
      <c r="E27" s="182"/>
      <c r="F27" s="182"/>
      <c r="G27" s="182"/>
      <c r="H27" s="182"/>
      <c r="I27" s="182"/>
      <c r="J27" s="182"/>
      <c r="K27" s="182"/>
      <c r="L27" s="182"/>
      <c r="M27" s="182"/>
      <c r="N27" s="182"/>
      <c r="O27" s="182"/>
      <c r="P27" s="182"/>
      <c r="Q27" s="182"/>
      <c r="R27" s="182"/>
      <c r="S27" s="182"/>
      <c r="T27" s="183"/>
      <c r="U27" s="2"/>
      <c r="V27" s="2"/>
      <c r="W27" s="2"/>
      <c r="X27" s="2"/>
      <c r="Y27" s="2"/>
      <c r="Z27" s="2"/>
      <c r="AA27" s="2"/>
      <c r="AB27" s="2"/>
      <c r="AC27" s="2"/>
      <c r="AD27" s="2"/>
      <c r="AE27" s="2"/>
      <c r="AF27" s="2"/>
      <c r="AG27" s="2"/>
      <c r="AH27" s="2"/>
      <c r="AI27" s="2"/>
    </row>
    <row r="28" spans="1:35" x14ac:dyDescent="0.3">
      <c r="A28" s="2"/>
      <c r="B28" s="180"/>
      <c r="C28" s="182"/>
      <c r="D28" s="182"/>
      <c r="E28" s="182"/>
      <c r="F28" s="182"/>
      <c r="G28" s="182"/>
      <c r="H28" s="182"/>
      <c r="I28" s="182"/>
      <c r="J28" s="182"/>
      <c r="K28" s="182"/>
      <c r="L28" s="182"/>
      <c r="M28" s="182"/>
      <c r="N28" s="182"/>
      <c r="O28" s="182"/>
      <c r="P28" s="182"/>
      <c r="Q28" s="182"/>
      <c r="R28" s="182"/>
      <c r="S28" s="182"/>
      <c r="T28" s="183"/>
      <c r="U28" s="2"/>
      <c r="V28" s="2"/>
      <c r="W28" s="2"/>
      <c r="X28" s="2"/>
      <c r="Y28" s="2"/>
      <c r="Z28" s="2"/>
      <c r="AA28" s="2"/>
      <c r="AB28" s="2"/>
      <c r="AC28" s="2"/>
      <c r="AD28" s="2"/>
      <c r="AE28" s="2"/>
      <c r="AF28" s="2"/>
      <c r="AG28" s="2"/>
      <c r="AH28" s="2"/>
      <c r="AI28" s="2"/>
    </row>
    <row r="29" spans="1:35" x14ac:dyDescent="0.3">
      <c r="A29" s="2"/>
      <c r="B29" s="180"/>
      <c r="C29" s="182" t="s">
        <v>630</v>
      </c>
      <c r="D29" s="182"/>
      <c r="E29" s="182"/>
      <c r="F29" s="182"/>
      <c r="G29" s="182"/>
      <c r="H29" s="182"/>
      <c r="I29" s="182"/>
      <c r="J29" s="182"/>
      <c r="K29" s="182"/>
      <c r="L29" s="182"/>
      <c r="M29" s="182"/>
      <c r="N29" s="182"/>
      <c r="O29" s="182"/>
      <c r="P29" s="182"/>
      <c r="Q29" s="182"/>
      <c r="R29" s="182"/>
      <c r="S29" s="182"/>
      <c r="T29" s="183"/>
      <c r="U29" s="2"/>
      <c r="V29" s="2"/>
      <c r="W29" s="2"/>
      <c r="X29" s="2"/>
      <c r="Y29" s="2"/>
      <c r="Z29" s="2"/>
      <c r="AA29" s="2"/>
      <c r="AB29" s="2"/>
      <c r="AC29" s="2"/>
      <c r="AD29" s="2"/>
      <c r="AE29" s="2"/>
      <c r="AF29" s="2"/>
      <c r="AG29" s="2"/>
      <c r="AH29" s="2"/>
      <c r="AI29" s="2"/>
    </row>
    <row r="30" spans="1:35" x14ac:dyDescent="0.3">
      <c r="A30" s="2"/>
      <c r="B30" s="180"/>
      <c r="C30" s="182" t="s">
        <v>631</v>
      </c>
      <c r="D30" s="182"/>
      <c r="E30" s="182"/>
      <c r="F30" s="182"/>
      <c r="G30" s="182"/>
      <c r="H30" s="182"/>
      <c r="I30" s="182"/>
      <c r="J30" s="182"/>
      <c r="K30" s="182"/>
      <c r="L30" s="182"/>
      <c r="M30" s="182"/>
      <c r="N30" s="182"/>
      <c r="O30" s="182"/>
      <c r="P30" s="182"/>
      <c r="Q30" s="182"/>
      <c r="R30" s="182"/>
      <c r="S30" s="182"/>
      <c r="T30" s="183"/>
      <c r="U30" s="2"/>
      <c r="V30" s="2"/>
      <c r="W30" s="2"/>
      <c r="X30" s="2"/>
      <c r="Y30" s="2"/>
      <c r="Z30" s="2"/>
      <c r="AA30" s="2"/>
      <c r="AB30" s="2"/>
      <c r="AC30" s="2"/>
      <c r="AD30" s="2"/>
      <c r="AE30" s="2"/>
      <c r="AF30" s="2"/>
      <c r="AG30" s="2"/>
      <c r="AH30" s="2"/>
      <c r="AI30" s="2"/>
    </row>
    <row r="31" spans="1:35" x14ac:dyDescent="0.3">
      <c r="A31" s="2"/>
      <c r="B31" s="180"/>
      <c r="C31" s="182" t="s">
        <v>632</v>
      </c>
      <c r="D31" s="182"/>
      <c r="E31" s="182"/>
      <c r="F31" s="182"/>
      <c r="G31" s="182"/>
      <c r="H31" s="182"/>
      <c r="I31" s="182"/>
      <c r="J31" s="182"/>
      <c r="K31" s="182"/>
      <c r="L31" s="182"/>
      <c r="M31" s="182"/>
      <c r="N31" s="182"/>
      <c r="O31" s="182"/>
      <c r="P31" s="182"/>
      <c r="Q31" s="182"/>
      <c r="R31" s="182"/>
      <c r="S31" s="182"/>
      <c r="T31" s="183"/>
      <c r="U31" s="2"/>
      <c r="V31" s="2"/>
      <c r="W31" s="2"/>
      <c r="X31" s="2"/>
      <c r="Y31" s="2"/>
      <c r="Z31" s="2"/>
      <c r="AA31" s="2"/>
      <c r="AB31" s="2"/>
      <c r="AC31" s="2"/>
      <c r="AD31" s="2"/>
      <c r="AE31" s="2"/>
      <c r="AF31" s="2"/>
      <c r="AG31" s="2"/>
      <c r="AH31" s="2"/>
      <c r="AI31" s="2"/>
    </row>
    <row r="32" spans="1:35" x14ac:dyDescent="0.3">
      <c r="A32" s="2"/>
      <c r="B32" s="180"/>
      <c r="C32" s="182" t="s">
        <v>633</v>
      </c>
      <c r="D32" s="182"/>
      <c r="E32" s="182"/>
      <c r="F32" s="182"/>
      <c r="G32" s="182"/>
      <c r="H32" s="182"/>
      <c r="I32" s="182"/>
      <c r="J32" s="182"/>
      <c r="K32" s="182"/>
      <c r="L32" s="182"/>
      <c r="M32" s="182"/>
      <c r="N32" s="182"/>
      <c r="O32" s="182"/>
      <c r="P32" s="182"/>
      <c r="Q32" s="182"/>
      <c r="R32" s="182"/>
      <c r="S32" s="182"/>
      <c r="T32" s="183"/>
      <c r="U32" s="2"/>
      <c r="V32" s="2"/>
      <c r="W32" s="2"/>
      <c r="X32" s="2"/>
      <c r="Y32" s="2"/>
      <c r="Z32" s="2"/>
      <c r="AA32" s="2"/>
      <c r="AB32" s="2"/>
      <c r="AC32" s="2"/>
      <c r="AD32" s="2"/>
      <c r="AE32" s="2"/>
      <c r="AF32" s="2"/>
      <c r="AG32" s="2"/>
      <c r="AH32" s="2"/>
      <c r="AI32" s="2"/>
    </row>
    <row r="33" spans="1:35" x14ac:dyDescent="0.3">
      <c r="A33" s="2"/>
      <c r="B33" s="180"/>
      <c r="C33" s="182"/>
      <c r="D33" s="182"/>
      <c r="E33" s="182"/>
      <c r="F33" s="182"/>
      <c r="G33" s="182"/>
      <c r="H33" s="182"/>
      <c r="I33" s="182"/>
      <c r="J33" s="182"/>
      <c r="K33" s="182"/>
      <c r="L33" s="182"/>
      <c r="M33" s="182"/>
      <c r="N33" s="182"/>
      <c r="O33" s="182"/>
      <c r="P33" s="182"/>
      <c r="Q33" s="182"/>
      <c r="R33" s="182"/>
      <c r="S33" s="182"/>
      <c r="T33" s="183"/>
      <c r="U33" s="2"/>
      <c r="V33" s="2"/>
      <c r="W33" s="2"/>
      <c r="X33" s="2"/>
      <c r="Y33" s="2"/>
      <c r="Z33" s="2"/>
      <c r="AA33" s="2"/>
      <c r="AB33" s="2"/>
      <c r="AC33" s="2"/>
      <c r="AD33" s="2"/>
      <c r="AE33" s="2"/>
      <c r="AF33" s="2"/>
      <c r="AG33" s="2"/>
      <c r="AH33" s="2"/>
      <c r="AI33" s="2"/>
    </row>
    <row r="34" spans="1:35" x14ac:dyDescent="0.3">
      <c r="A34" s="2"/>
      <c r="B34" s="180"/>
      <c r="C34" s="182" t="s">
        <v>635</v>
      </c>
      <c r="D34" s="182"/>
      <c r="E34" s="182"/>
      <c r="F34" s="182"/>
      <c r="G34" s="182"/>
      <c r="H34" s="182"/>
      <c r="I34" s="182"/>
      <c r="J34" s="182"/>
      <c r="K34" s="182"/>
      <c r="L34" s="182"/>
      <c r="M34" s="182"/>
      <c r="N34" s="182"/>
      <c r="O34" s="182"/>
      <c r="P34" s="182"/>
      <c r="Q34" s="182"/>
      <c r="R34" s="182"/>
      <c r="S34" s="182"/>
      <c r="T34" s="183"/>
      <c r="U34" s="2"/>
      <c r="V34" s="2"/>
      <c r="W34" s="2"/>
      <c r="X34" s="2"/>
      <c r="Y34" s="2"/>
      <c r="Z34" s="2"/>
      <c r="AA34" s="2"/>
      <c r="AB34" s="2"/>
      <c r="AC34" s="2"/>
      <c r="AD34" s="2"/>
      <c r="AE34" s="2"/>
      <c r="AF34" s="2"/>
      <c r="AG34" s="2"/>
      <c r="AH34" s="2"/>
      <c r="AI34" s="2"/>
    </row>
    <row r="35" spans="1:35" x14ac:dyDescent="0.3">
      <c r="A35" s="2"/>
      <c r="B35" s="180"/>
      <c r="C35" s="182" t="s">
        <v>636</v>
      </c>
      <c r="D35" s="182"/>
      <c r="E35" s="182"/>
      <c r="F35" s="182"/>
      <c r="G35" s="182"/>
      <c r="H35" s="182"/>
      <c r="I35" s="182"/>
      <c r="J35" s="182"/>
      <c r="K35" s="182"/>
      <c r="L35" s="182"/>
      <c r="M35" s="182"/>
      <c r="N35" s="182"/>
      <c r="O35" s="182"/>
      <c r="P35" s="182"/>
      <c r="Q35" s="182"/>
      <c r="R35" s="182"/>
      <c r="S35" s="182"/>
      <c r="T35" s="183"/>
      <c r="U35" s="2"/>
      <c r="V35" s="2"/>
      <c r="W35" s="2"/>
      <c r="X35" s="2"/>
      <c r="Y35" s="2"/>
      <c r="Z35" s="2"/>
      <c r="AA35" s="2"/>
      <c r="AB35" s="2"/>
      <c r="AC35" s="2"/>
      <c r="AD35" s="2"/>
      <c r="AE35" s="2"/>
      <c r="AF35" s="2"/>
      <c r="AG35" s="2"/>
      <c r="AH35" s="2"/>
      <c r="AI35" s="2"/>
    </row>
    <row r="36" spans="1:35" x14ac:dyDescent="0.3">
      <c r="A36" s="2"/>
      <c r="B36" s="180"/>
      <c r="C36" s="182" t="s">
        <v>637</v>
      </c>
      <c r="D36" s="182"/>
      <c r="E36" s="182"/>
      <c r="F36" s="182"/>
      <c r="G36" s="182"/>
      <c r="H36" s="182"/>
      <c r="I36" s="182"/>
      <c r="J36" s="182"/>
      <c r="K36" s="182"/>
      <c r="L36" s="182"/>
      <c r="M36" s="182"/>
      <c r="N36" s="182"/>
      <c r="O36" s="182"/>
      <c r="P36" s="182"/>
      <c r="Q36" s="182"/>
      <c r="R36" s="182"/>
      <c r="S36" s="182"/>
      <c r="T36" s="183"/>
      <c r="U36" s="2"/>
      <c r="V36" s="2"/>
      <c r="W36" s="2"/>
      <c r="X36" s="2"/>
      <c r="Y36" s="2"/>
      <c r="Z36" s="2"/>
      <c r="AA36" s="2"/>
      <c r="AB36" s="2"/>
      <c r="AC36" s="2"/>
      <c r="AD36" s="2"/>
      <c r="AE36" s="2"/>
      <c r="AF36" s="2"/>
      <c r="AG36" s="2"/>
      <c r="AH36" s="2"/>
      <c r="AI36" s="2"/>
    </row>
    <row r="37" spans="1:35" x14ac:dyDescent="0.3">
      <c r="A37" s="2"/>
      <c r="B37" s="180"/>
      <c r="C37" s="182" t="s">
        <v>638</v>
      </c>
      <c r="D37" s="182"/>
      <c r="E37" s="182"/>
      <c r="F37" s="182"/>
      <c r="G37" s="182"/>
      <c r="H37" s="182"/>
      <c r="I37" s="182"/>
      <c r="J37" s="182"/>
      <c r="K37" s="182"/>
      <c r="L37" s="182"/>
      <c r="M37" s="182"/>
      <c r="N37" s="182"/>
      <c r="O37" s="182"/>
      <c r="P37" s="182"/>
      <c r="Q37" s="182"/>
      <c r="R37" s="182"/>
      <c r="S37" s="182"/>
      <c r="T37" s="183"/>
      <c r="U37" s="2"/>
      <c r="V37" s="2"/>
      <c r="W37" s="2"/>
      <c r="X37" s="2"/>
      <c r="Y37" s="2"/>
      <c r="Z37" s="2"/>
      <c r="AA37" s="2"/>
      <c r="AB37" s="2"/>
      <c r="AC37" s="2"/>
      <c r="AD37" s="2"/>
      <c r="AE37" s="2"/>
      <c r="AF37" s="2"/>
      <c r="AG37" s="2"/>
      <c r="AH37" s="2"/>
      <c r="AI37" s="2"/>
    </row>
    <row r="38" spans="1:35" x14ac:dyDescent="0.3">
      <c r="A38" s="2"/>
      <c r="B38" s="180"/>
      <c r="C38" s="182" t="s">
        <v>639</v>
      </c>
      <c r="D38" s="182"/>
      <c r="E38" s="182"/>
      <c r="F38" s="182"/>
      <c r="G38" s="182"/>
      <c r="H38" s="182"/>
      <c r="I38" s="182"/>
      <c r="J38" s="182"/>
      <c r="K38" s="182"/>
      <c r="L38" s="182"/>
      <c r="M38" s="182"/>
      <c r="N38" s="182"/>
      <c r="O38" s="182"/>
      <c r="P38" s="182"/>
      <c r="Q38" s="182"/>
      <c r="R38" s="182"/>
      <c r="S38" s="182"/>
      <c r="T38" s="183"/>
      <c r="U38" s="2"/>
      <c r="V38" s="2"/>
      <c r="W38" s="2"/>
      <c r="X38" s="2"/>
      <c r="Y38" s="2"/>
      <c r="Z38" s="2"/>
      <c r="AA38" s="2"/>
      <c r="AB38" s="2"/>
      <c r="AC38" s="2"/>
      <c r="AD38" s="2"/>
      <c r="AE38" s="2"/>
      <c r="AF38" s="2"/>
      <c r="AG38" s="2"/>
      <c r="AH38" s="2"/>
      <c r="AI38" s="2"/>
    </row>
    <row r="39" spans="1:35" x14ac:dyDescent="0.3">
      <c r="A39" s="2"/>
      <c r="B39" s="180"/>
      <c r="C39" s="182"/>
      <c r="D39" s="182"/>
      <c r="E39" s="182"/>
      <c r="F39" s="182"/>
      <c r="G39" s="182"/>
      <c r="H39" s="182"/>
      <c r="I39" s="182"/>
      <c r="J39" s="182"/>
      <c r="K39" s="182"/>
      <c r="L39" s="182"/>
      <c r="M39" s="182"/>
      <c r="N39" s="182"/>
      <c r="O39" s="182"/>
      <c r="P39" s="182"/>
      <c r="Q39" s="182"/>
      <c r="R39" s="182"/>
      <c r="S39" s="182"/>
      <c r="T39" s="183"/>
      <c r="U39" s="2"/>
      <c r="V39" s="2"/>
      <c r="W39" s="2"/>
      <c r="X39" s="2"/>
      <c r="Y39" s="2"/>
      <c r="Z39" s="2"/>
      <c r="AA39" s="2"/>
      <c r="AB39" s="2"/>
      <c r="AC39" s="2"/>
      <c r="AD39" s="2"/>
      <c r="AE39" s="2"/>
      <c r="AF39" s="2"/>
      <c r="AG39" s="2"/>
      <c r="AH39" s="2"/>
      <c r="AI39" s="2"/>
    </row>
    <row r="40" spans="1:35" x14ac:dyDescent="0.3">
      <c r="A40" s="2"/>
      <c r="B40" s="180"/>
      <c r="C40" s="182" t="s">
        <v>671</v>
      </c>
      <c r="D40" s="182"/>
      <c r="E40" s="182"/>
      <c r="F40" s="182"/>
      <c r="G40" s="182"/>
      <c r="H40" s="182"/>
      <c r="I40" s="182"/>
      <c r="J40" s="182"/>
      <c r="K40" s="182"/>
      <c r="L40" s="182"/>
      <c r="M40" s="182"/>
      <c r="N40" s="182"/>
      <c r="O40" s="182"/>
      <c r="P40" s="182"/>
      <c r="Q40" s="182"/>
      <c r="R40" s="182"/>
      <c r="S40" s="182"/>
      <c r="T40" s="183"/>
      <c r="U40" s="2"/>
      <c r="V40" s="2"/>
      <c r="W40" s="2"/>
      <c r="X40" s="2"/>
      <c r="Y40" s="2"/>
      <c r="Z40" s="2"/>
      <c r="AA40" s="2"/>
      <c r="AB40" s="2"/>
      <c r="AC40" s="2"/>
      <c r="AD40" s="2"/>
      <c r="AE40" s="2"/>
      <c r="AF40" s="2"/>
      <c r="AG40" s="2"/>
      <c r="AH40" s="2"/>
      <c r="AI40" s="2"/>
    </row>
    <row r="41" spans="1:35" x14ac:dyDescent="0.3">
      <c r="B41" s="180"/>
      <c r="C41" s="182" t="s">
        <v>672</v>
      </c>
      <c r="D41" s="182"/>
      <c r="E41" s="182"/>
      <c r="F41" s="182"/>
      <c r="G41" s="182"/>
      <c r="H41" s="182"/>
      <c r="I41" s="182"/>
      <c r="J41" s="182"/>
      <c r="K41" s="182"/>
      <c r="L41" s="182"/>
      <c r="M41" s="182"/>
      <c r="N41" s="182"/>
      <c r="O41" s="182"/>
      <c r="P41" s="182"/>
      <c r="Q41" s="182"/>
      <c r="R41" s="182"/>
      <c r="S41" s="182"/>
      <c r="T41" s="183"/>
      <c r="U41" s="2"/>
      <c r="V41" s="2"/>
      <c r="W41" s="2"/>
      <c r="X41" s="2"/>
      <c r="Y41" s="2"/>
      <c r="Z41" s="2"/>
      <c r="AA41" s="2"/>
      <c r="AB41" s="2"/>
      <c r="AC41" s="2"/>
      <c r="AD41" s="2"/>
      <c r="AE41" s="2"/>
      <c r="AF41" s="2"/>
      <c r="AG41" s="2"/>
      <c r="AH41" s="2"/>
      <c r="AI41" s="2"/>
    </row>
    <row r="42" spans="1:35" x14ac:dyDescent="0.3">
      <c r="B42" s="180"/>
      <c r="C42" s="182" t="s">
        <v>673</v>
      </c>
      <c r="D42" s="182"/>
      <c r="E42" s="182"/>
      <c r="F42" s="182"/>
      <c r="G42" s="182"/>
      <c r="H42" s="182"/>
      <c r="I42" s="182"/>
      <c r="J42" s="182"/>
      <c r="K42" s="182"/>
      <c r="L42" s="182"/>
      <c r="M42" s="182"/>
      <c r="N42" s="182"/>
      <c r="O42" s="182"/>
      <c r="P42" s="182"/>
      <c r="Q42" s="182"/>
      <c r="R42" s="182"/>
      <c r="S42" s="182"/>
      <c r="T42" s="183"/>
      <c r="U42" s="2"/>
      <c r="V42" s="2"/>
      <c r="W42" s="2"/>
      <c r="X42" s="2"/>
      <c r="Y42" s="2"/>
      <c r="Z42" s="2"/>
      <c r="AA42" s="2"/>
      <c r="AB42" s="2"/>
      <c r="AC42" s="2"/>
      <c r="AD42" s="2"/>
      <c r="AE42" s="2"/>
      <c r="AF42" s="2"/>
      <c r="AG42" s="2"/>
      <c r="AH42" s="2"/>
      <c r="AI42" s="2"/>
    </row>
    <row r="43" spans="1:35" x14ac:dyDescent="0.3">
      <c r="B43" s="180"/>
      <c r="C43" s="182"/>
      <c r="D43" s="182"/>
      <c r="E43" s="182"/>
      <c r="F43" s="182"/>
      <c r="G43" s="182"/>
      <c r="H43" s="182"/>
      <c r="I43" s="182"/>
      <c r="J43" s="182"/>
      <c r="K43" s="182"/>
      <c r="L43" s="182"/>
      <c r="M43" s="182"/>
      <c r="N43" s="182"/>
      <c r="O43" s="182"/>
      <c r="P43" s="182"/>
      <c r="Q43" s="182"/>
      <c r="R43" s="182"/>
      <c r="S43" s="182"/>
      <c r="T43" s="183"/>
      <c r="U43" s="2"/>
      <c r="V43" s="2"/>
      <c r="W43" s="2"/>
      <c r="X43" s="2"/>
      <c r="Y43" s="2"/>
      <c r="Z43" s="2"/>
      <c r="AA43" s="2"/>
      <c r="AB43" s="2"/>
      <c r="AC43" s="2"/>
      <c r="AD43" s="2"/>
      <c r="AE43" s="2"/>
      <c r="AF43" s="2"/>
      <c r="AG43" s="2"/>
      <c r="AH43" s="2"/>
      <c r="AI43" s="2"/>
    </row>
    <row r="44" spans="1:35" x14ac:dyDescent="0.3">
      <c r="B44" s="180"/>
      <c r="C44" s="182" t="s">
        <v>737</v>
      </c>
      <c r="D44" s="182"/>
      <c r="E44" s="182"/>
      <c r="F44" s="182"/>
      <c r="G44" s="182"/>
      <c r="H44" s="182"/>
      <c r="I44" s="182"/>
      <c r="J44" s="182"/>
      <c r="K44" s="182"/>
      <c r="L44" s="182"/>
      <c r="M44" s="182"/>
      <c r="N44" s="182"/>
      <c r="O44" s="182"/>
      <c r="P44" s="182"/>
      <c r="Q44" s="182"/>
      <c r="R44" s="182"/>
      <c r="S44" s="182"/>
      <c r="T44" s="183"/>
      <c r="U44" s="2"/>
      <c r="V44" s="2"/>
      <c r="W44" s="2"/>
      <c r="X44" s="2"/>
      <c r="Y44" s="2"/>
      <c r="Z44" s="2"/>
      <c r="AA44" s="2"/>
      <c r="AB44" s="2"/>
      <c r="AC44" s="2"/>
      <c r="AD44" s="2"/>
      <c r="AE44" s="2"/>
      <c r="AF44" s="2"/>
      <c r="AG44" s="2"/>
      <c r="AH44" s="2"/>
      <c r="AI44" s="2"/>
    </row>
    <row r="45" spans="1:35" x14ac:dyDescent="0.3">
      <c r="B45" s="180"/>
      <c r="C45" s="182" t="s">
        <v>738</v>
      </c>
      <c r="D45" s="182"/>
      <c r="E45" s="182"/>
      <c r="F45" s="182"/>
      <c r="G45" s="182"/>
      <c r="H45" s="182"/>
      <c r="I45" s="182"/>
      <c r="J45" s="182"/>
      <c r="K45" s="182"/>
      <c r="L45" s="182"/>
      <c r="M45" s="182"/>
      <c r="N45" s="182"/>
      <c r="O45" s="182"/>
      <c r="P45" s="182"/>
      <c r="Q45" s="182"/>
      <c r="R45" s="182"/>
      <c r="S45" s="182"/>
      <c r="T45" s="183"/>
      <c r="U45" s="2"/>
      <c r="V45" s="2"/>
      <c r="W45" s="2"/>
      <c r="X45" s="2"/>
      <c r="Y45" s="2"/>
      <c r="Z45" s="2"/>
      <c r="AA45" s="2"/>
      <c r="AB45" s="2"/>
      <c r="AC45" s="2"/>
      <c r="AD45" s="2"/>
      <c r="AE45" s="2"/>
      <c r="AF45" s="2"/>
      <c r="AG45" s="2"/>
      <c r="AH45" s="2"/>
      <c r="AI45" s="2"/>
    </row>
    <row r="46" spans="1:35" x14ac:dyDescent="0.3">
      <c r="B46" s="180"/>
      <c r="C46" s="182" t="s">
        <v>739</v>
      </c>
      <c r="D46" s="182"/>
      <c r="E46" s="182"/>
      <c r="F46" s="182"/>
      <c r="G46" s="182"/>
      <c r="H46" s="182"/>
      <c r="I46" s="182"/>
      <c r="J46" s="182"/>
      <c r="K46" s="182"/>
      <c r="L46" s="182"/>
      <c r="M46" s="182"/>
      <c r="N46" s="182"/>
      <c r="O46" s="182"/>
      <c r="P46" s="182"/>
      <c r="Q46" s="182"/>
      <c r="R46" s="182"/>
      <c r="S46" s="182"/>
      <c r="T46" s="183"/>
      <c r="U46" s="2"/>
      <c r="V46" s="2"/>
      <c r="W46" s="2"/>
      <c r="X46" s="2"/>
      <c r="Y46" s="2"/>
      <c r="Z46" s="2"/>
      <c r="AA46" s="2"/>
      <c r="AB46" s="2"/>
      <c r="AC46" s="2"/>
      <c r="AD46" s="2"/>
      <c r="AE46" s="2"/>
      <c r="AF46" s="2"/>
      <c r="AG46" s="2"/>
      <c r="AH46" s="2"/>
      <c r="AI46" s="2"/>
    </row>
    <row r="47" spans="1:35" x14ac:dyDescent="0.3">
      <c r="B47" s="184"/>
      <c r="C47" s="185"/>
      <c r="D47" s="185"/>
      <c r="E47" s="185"/>
      <c r="F47" s="185"/>
      <c r="G47" s="185"/>
      <c r="H47" s="185"/>
      <c r="I47" s="185"/>
      <c r="J47" s="185"/>
      <c r="K47" s="185"/>
      <c r="L47" s="185"/>
      <c r="M47" s="185"/>
      <c r="N47" s="185"/>
      <c r="O47" s="185"/>
      <c r="P47" s="185"/>
      <c r="Q47" s="185"/>
      <c r="R47" s="185"/>
      <c r="S47" s="185"/>
      <c r="T47" s="186"/>
      <c r="U47" s="2"/>
      <c r="V47" s="2"/>
      <c r="W47" s="2"/>
      <c r="X47" s="2"/>
      <c r="Y47" s="2"/>
      <c r="Z47" s="2"/>
      <c r="AA47" s="2"/>
      <c r="AB47" s="2"/>
      <c r="AC47" s="2"/>
      <c r="AD47" s="2"/>
      <c r="AE47" s="2"/>
      <c r="AF47" s="2"/>
      <c r="AG47" s="2"/>
      <c r="AH47" s="2"/>
      <c r="AI47" s="2"/>
    </row>
    <row r="48" spans="1:35" x14ac:dyDescent="0.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2:35" x14ac:dyDescent="0.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2:35" x14ac:dyDescent="0.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2:35" x14ac:dyDescent="0.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2:35" x14ac:dyDescent="0.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2:35" x14ac:dyDescent="0.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2:35" x14ac:dyDescent="0.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2:35" x14ac:dyDescent="0.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2:35" x14ac:dyDescent="0.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2:35" x14ac:dyDescent="0.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2:35" x14ac:dyDescent="0.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2:35" x14ac:dyDescent="0.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2:35" x14ac:dyDescent="0.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2:35" x14ac:dyDescent="0.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2:35" x14ac:dyDescent="0.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2:35" x14ac:dyDescent="0.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2:35" x14ac:dyDescent="0.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2:35" x14ac:dyDescent="0.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2:35" x14ac:dyDescent="0.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2:35" x14ac:dyDescent="0.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2:35" x14ac:dyDescent="0.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2:35" x14ac:dyDescent="0.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89" spans="2:28" x14ac:dyDescent="0.3">
      <c r="B89" s="122"/>
      <c r="C89" s="12"/>
      <c r="D89" s="12" t="s">
        <v>102</v>
      </c>
      <c r="E89" s="12" t="s">
        <v>103</v>
      </c>
      <c r="F89" s="447" t="s">
        <v>105</v>
      </c>
      <c r="G89" s="448"/>
      <c r="H89" s="122"/>
      <c r="I89" s="2"/>
      <c r="J89" s="2"/>
      <c r="K89" s="2"/>
      <c r="L89" s="2"/>
      <c r="M89" s="2"/>
      <c r="N89" s="2"/>
      <c r="O89" s="2"/>
      <c r="P89" s="2"/>
      <c r="Q89" s="2"/>
      <c r="R89" s="2"/>
      <c r="S89" s="2"/>
      <c r="T89" s="2"/>
      <c r="U89" s="2"/>
      <c r="V89" s="2"/>
      <c r="W89" s="2"/>
      <c r="X89" s="2"/>
      <c r="Y89" s="2"/>
      <c r="Z89" s="2"/>
      <c r="AA89" s="2"/>
      <c r="AB89" s="2"/>
    </row>
    <row r="90" spans="2:28" x14ac:dyDescent="0.3">
      <c r="B90" s="123"/>
      <c r="C90" s="136" t="s">
        <v>99</v>
      </c>
      <c r="D90" s="14" t="s">
        <v>101</v>
      </c>
      <c r="E90" s="14" t="s">
        <v>104</v>
      </c>
      <c r="F90" s="12" t="s">
        <v>92</v>
      </c>
      <c r="G90" s="13" t="s">
        <v>106</v>
      </c>
      <c r="H90" s="16" t="s">
        <v>26</v>
      </c>
      <c r="I90" s="2"/>
      <c r="J90" s="2"/>
      <c r="K90" s="2"/>
      <c r="L90" s="2"/>
      <c r="M90" s="2"/>
      <c r="N90" s="2"/>
      <c r="O90" s="2"/>
      <c r="P90" s="449" t="s">
        <v>170</v>
      </c>
      <c r="Q90" s="450"/>
      <c r="R90" s="450"/>
      <c r="S90" s="450"/>
      <c r="T90" s="450"/>
      <c r="U90" s="450"/>
      <c r="V90" s="450"/>
      <c r="W90" s="451"/>
      <c r="X90" s="2"/>
      <c r="Y90" s="2"/>
      <c r="Z90" s="2"/>
      <c r="AA90" s="2"/>
      <c r="AB90" s="2"/>
    </row>
    <row r="91" spans="2:28" x14ac:dyDescent="0.3">
      <c r="B91" s="10">
        <v>1</v>
      </c>
      <c r="C91" s="10">
        <v>15</v>
      </c>
      <c r="D91" s="10">
        <v>0.87</v>
      </c>
      <c r="E91" s="10">
        <f>SUM(C91*D91)</f>
        <v>13.05</v>
      </c>
      <c r="F91" s="111">
        <v>2.3E-2</v>
      </c>
      <c r="G91" s="111">
        <v>2.3E-2</v>
      </c>
      <c r="H91" s="121">
        <v>0.03</v>
      </c>
      <c r="I91" s="2"/>
      <c r="J91" s="2"/>
      <c r="K91" s="2"/>
      <c r="L91" s="2"/>
      <c r="M91" s="2"/>
      <c r="N91" s="2"/>
      <c r="O91" s="2"/>
      <c r="P91" s="194"/>
      <c r="Q91" s="194" t="s">
        <v>31</v>
      </c>
      <c r="R91" s="194" t="s">
        <v>164</v>
      </c>
      <c r="S91" s="194" t="s">
        <v>32</v>
      </c>
      <c r="T91" s="194" t="s">
        <v>165</v>
      </c>
      <c r="U91" s="194" t="s">
        <v>68</v>
      </c>
      <c r="V91" s="194" t="s">
        <v>34</v>
      </c>
      <c r="W91" s="194" t="s">
        <v>166</v>
      </c>
      <c r="X91" s="2"/>
      <c r="Y91" s="2"/>
      <c r="Z91" s="2"/>
      <c r="AA91" s="2"/>
      <c r="AB91" s="2"/>
    </row>
    <row r="92" spans="2:28" x14ac:dyDescent="0.3">
      <c r="B92" s="10">
        <v>2</v>
      </c>
      <c r="C92" s="10">
        <v>15</v>
      </c>
      <c r="D92" s="10">
        <v>0.87</v>
      </c>
      <c r="E92" s="10">
        <f t="shared" ref="E92:E99" si="4">SUM(C92*D92)</f>
        <v>13.05</v>
      </c>
      <c r="F92" s="111">
        <v>3.5000000000000003E-2</v>
      </c>
      <c r="G92" s="111">
        <v>3.5000000000000003E-2</v>
      </c>
      <c r="H92" s="18">
        <v>0.03</v>
      </c>
      <c r="I92" s="2"/>
      <c r="J92" s="2"/>
      <c r="K92" s="2"/>
      <c r="L92" s="2"/>
      <c r="M92" s="2"/>
      <c r="N92" s="2"/>
      <c r="O92" s="2"/>
      <c r="P92" s="10"/>
      <c r="Q92" s="194" t="s">
        <v>167</v>
      </c>
      <c r="R92" s="146" t="s">
        <v>168</v>
      </c>
      <c r="S92" s="146" t="s">
        <v>167</v>
      </c>
      <c r="T92" s="146" t="s">
        <v>168</v>
      </c>
      <c r="U92" s="146" t="s">
        <v>168</v>
      </c>
      <c r="V92" s="146" t="s">
        <v>167</v>
      </c>
      <c r="W92" s="146" t="s">
        <v>169</v>
      </c>
      <c r="X92" s="2"/>
      <c r="Y92" s="2"/>
      <c r="Z92" s="2"/>
      <c r="AA92" s="2"/>
      <c r="AB92" s="2"/>
    </row>
    <row r="93" spans="2:28" x14ac:dyDescent="0.3">
      <c r="B93" s="10">
        <v>3</v>
      </c>
      <c r="C93" s="10">
        <v>15</v>
      </c>
      <c r="D93" s="10">
        <v>0.87</v>
      </c>
      <c r="E93" s="10">
        <f t="shared" si="4"/>
        <v>13.05</v>
      </c>
      <c r="F93" s="111">
        <v>2.7E-2</v>
      </c>
      <c r="G93" s="111">
        <v>5.1999999999999998E-2</v>
      </c>
      <c r="H93" s="18">
        <v>0.03</v>
      </c>
      <c r="I93" s="2"/>
      <c r="J93" s="2"/>
      <c r="K93" s="2"/>
      <c r="L93" s="2"/>
      <c r="M93" s="2"/>
      <c r="N93" s="2"/>
      <c r="O93" s="2"/>
      <c r="P93" s="10">
        <v>1</v>
      </c>
      <c r="Q93" s="17">
        <v>248</v>
      </c>
      <c r="R93" s="124">
        <f t="shared" ref="R93:R104" si="5">SUM(G6/Q93)</f>
        <v>5.19758064516129</v>
      </c>
      <c r="S93" s="17">
        <v>248</v>
      </c>
      <c r="T93" s="124">
        <f t="shared" ref="T93:T104" si="6">SUM(D6/S93)</f>
        <v>2.653975806451613</v>
      </c>
      <c r="U93" s="124">
        <f t="shared" ref="U93:U104" si="7">SUM(E6/S93)</f>
        <v>0</v>
      </c>
      <c r="V93" s="17">
        <v>248</v>
      </c>
      <c r="W93" s="124">
        <f t="shared" ref="W93:W104" si="8">SUM(H6/V93)</f>
        <v>2.254032258064516</v>
      </c>
      <c r="X93" s="2"/>
      <c r="Y93" s="2"/>
      <c r="Z93" s="2"/>
      <c r="AA93" s="2"/>
      <c r="AB93" s="2"/>
    </row>
    <row r="94" spans="2:28" x14ac:dyDescent="0.3">
      <c r="B94" s="10">
        <v>4</v>
      </c>
      <c r="C94" s="10">
        <v>15</v>
      </c>
      <c r="D94" s="10">
        <v>0.85</v>
      </c>
      <c r="E94" s="10">
        <f t="shared" si="4"/>
        <v>12.75</v>
      </c>
      <c r="F94" s="111">
        <v>2.1999999999999999E-2</v>
      </c>
      <c r="G94" s="111">
        <v>5.3999999999999999E-2</v>
      </c>
      <c r="H94" s="18">
        <v>0.03</v>
      </c>
      <c r="I94" s="2"/>
      <c r="J94" s="2"/>
      <c r="K94" s="2"/>
      <c r="L94" s="2"/>
      <c r="M94" s="2"/>
      <c r="N94" s="2"/>
      <c r="O94" s="2"/>
      <c r="P94" s="10">
        <v>2</v>
      </c>
      <c r="Q94" s="17">
        <v>248</v>
      </c>
      <c r="R94" s="124">
        <f t="shared" si="5"/>
        <v>5.971774193548387</v>
      </c>
      <c r="S94" s="17">
        <v>248</v>
      </c>
      <c r="T94" s="124">
        <f t="shared" si="6"/>
        <v>5.3793346774193553</v>
      </c>
      <c r="U94" s="124">
        <f t="shared" si="7"/>
        <v>0</v>
      </c>
      <c r="V94" s="17">
        <f>SUM(V93)</f>
        <v>248</v>
      </c>
      <c r="W94" s="124">
        <f t="shared" si="8"/>
        <v>4.806451612903226</v>
      </c>
      <c r="X94" s="2"/>
      <c r="Y94" s="2"/>
      <c r="Z94" s="2"/>
      <c r="AA94" s="2"/>
      <c r="AB94" s="2"/>
    </row>
    <row r="95" spans="2:28" x14ac:dyDescent="0.3">
      <c r="B95" s="10">
        <v>5</v>
      </c>
      <c r="C95" s="10">
        <v>15</v>
      </c>
      <c r="D95" s="10">
        <v>0.85</v>
      </c>
      <c r="E95" s="10">
        <v>12.75</v>
      </c>
      <c r="F95" s="111">
        <v>2.1000000000000001E-2</v>
      </c>
      <c r="G95" s="111">
        <v>4.7E-2</v>
      </c>
      <c r="H95" s="18">
        <v>0.03</v>
      </c>
      <c r="I95" s="2"/>
      <c r="J95" s="2"/>
      <c r="K95" s="2"/>
      <c r="L95" s="2"/>
      <c r="M95" s="2"/>
      <c r="N95" s="2"/>
      <c r="O95" s="2"/>
      <c r="P95" s="10">
        <v>3</v>
      </c>
      <c r="Q95" s="17">
        <v>248</v>
      </c>
      <c r="R95" s="124">
        <f t="shared" si="5"/>
        <v>7.524193548387097</v>
      </c>
      <c r="S95" s="17">
        <v>248</v>
      </c>
      <c r="T95" s="124">
        <f t="shared" si="6"/>
        <v>7.8129153225806451</v>
      </c>
      <c r="U95" s="124">
        <f t="shared" si="7"/>
        <v>0</v>
      </c>
      <c r="V95" s="17">
        <f>SUM(V93)</f>
        <v>248</v>
      </c>
      <c r="W95" s="124">
        <f t="shared" si="8"/>
        <v>7.2016129032258061</v>
      </c>
      <c r="X95" s="2"/>
      <c r="Y95" s="2"/>
      <c r="Z95" s="2"/>
      <c r="AA95" s="2"/>
      <c r="AB95" s="2"/>
    </row>
    <row r="96" spans="2:28" x14ac:dyDescent="0.3">
      <c r="B96" s="10">
        <v>6</v>
      </c>
      <c r="C96" s="10">
        <v>15</v>
      </c>
      <c r="D96" s="10">
        <v>0.85</v>
      </c>
      <c r="E96" s="10">
        <f t="shared" si="4"/>
        <v>12.75</v>
      </c>
      <c r="F96" s="111">
        <v>1.7000000000000001E-2</v>
      </c>
      <c r="G96" s="111">
        <v>4.8000000000000001E-2</v>
      </c>
      <c r="H96" s="18">
        <v>0.03</v>
      </c>
      <c r="I96" s="2"/>
      <c r="J96" s="2"/>
      <c r="K96" s="2"/>
      <c r="L96" s="2"/>
      <c r="M96" s="2"/>
      <c r="N96" s="2"/>
      <c r="O96" s="2"/>
      <c r="P96" s="10">
        <v>4</v>
      </c>
      <c r="Q96" s="17"/>
      <c r="R96" s="124" t="e">
        <f t="shared" si="5"/>
        <v>#DIV/0!</v>
      </c>
      <c r="S96" s="17">
        <v>248</v>
      </c>
      <c r="T96" s="124">
        <f t="shared" si="6"/>
        <v>9.8510564516129033</v>
      </c>
      <c r="U96" s="124">
        <f t="shared" si="7"/>
        <v>0</v>
      </c>
      <c r="V96" s="17">
        <f>SUM(V93)</f>
        <v>248</v>
      </c>
      <c r="W96" s="124">
        <f t="shared" si="8"/>
        <v>9.625</v>
      </c>
      <c r="X96" s="2"/>
      <c r="Y96" s="2"/>
      <c r="Z96" s="2"/>
      <c r="AA96" s="2"/>
      <c r="AB96" s="2"/>
    </row>
    <row r="97" spans="2:28" x14ac:dyDescent="0.3">
      <c r="B97" s="10">
        <v>7</v>
      </c>
      <c r="C97" s="10">
        <v>15</v>
      </c>
      <c r="D97" s="10">
        <v>0.85</v>
      </c>
      <c r="E97" s="10">
        <f t="shared" si="4"/>
        <v>12.75</v>
      </c>
      <c r="F97" s="111">
        <v>1.4999999999999999E-2</v>
      </c>
      <c r="G97" s="111">
        <v>4.1000000000000002E-2</v>
      </c>
      <c r="H97" s="18">
        <v>0.03</v>
      </c>
      <c r="I97" s="2"/>
      <c r="J97" s="2"/>
      <c r="K97" s="2"/>
      <c r="L97" s="2"/>
      <c r="M97" s="2"/>
      <c r="N97" s="2"/>
      <c r="O97" s="2"/>
      <c r="P97" s="10">
        <v>5</v>
      </c>
      <c r="Q97" s="17"/>
      <c r="R97" s="124" t="e">
        <f t="shared" si="5"/>
        <v>#DIV/0!</v>
      </c>
      <c r="S97" s="17">
        <v>248</v>
      </c>
      <c r="T97" s="124">
        <f t="shared" si="6"/>
        <v>12.387600806451612</v>
      </c>
      <c r="U97" s="124">
        <f t="shared" si="7"/>
        <v>0</v>
      </c>
      <c r="V97" s="17">
        <f>SUM(V93)</f>
        <v>248</v>
      </c>
      <c r="W97" s="124">
        <f t="shared" si="8"/>
        <v>12.491935483870968</v>
      </c>
      <c r="X97" s="2"/>
      <c r="Y97" s="2"/>
      <c r="Z97" s="2"/>
      <c r="AA97" s="2"/>
      <c r="AB97" s="2"/>
    </row>
    <row r="98" spans="2:28" x14ac:dyDescent="0.3">
      <c r="B98" s="10">
        <v>8</v>
      </c>
      <c r="C98" s="10">
        <v>16</v>
      </c>
      <c r="D98" s="10">
        <v>0.85</v>
      </c>
      <c r="E98" s="10">
        <f t="shared" si="4"/>
        <v>13.6</v>
      </c>
      <c r="F98" s="111">
        <v>1.4E-2</v>
      </c>
      <c r="G98" s="111">
        <v>3.6999999999999998E-2</v>
      </c>
      <c r="H98" s="18">
        <v>0.03</v>
      </c>
      <c r="I98" s="2"/>
      <c r="J98" s="2"/>
      <c r="K98" s="2"/>
      <c r="L98" s="2"/>
      <c r="M98" s="2"/>
      <c r="N98" s="2"/>
      <c r="O98" s="2"/>
      <c r="P98" s="10">
        <v>6</v>
      </c>
      <c r="Q98" s="17"/>
      <c r="R98" s="124" t="e">
        <f t="shared" si="5"/>
        <v>#DIV/0!</v>
      </c>
      <c r="S98" s="17">
        <v>248</v>
      </c>
      <c r="T98" s="124">
        <f t="shared" si="6"/>
        <v>12.264459677419355</v>
      </c>
      <c r="U98" s="124">
        <f t="shared" si="7"/>
        <v>0</v>
      </c>
      <c r="V98" s="17">
        <f>SUM(V93)</f>
        <v>248</v>
      </c>
      <c r="W98" s="124">
        <f t="shared" si="8"/>
        <v>12.120967741935484</v>
      </c>
      <c r="X98" s="2"/>
      <c r="Y98" s="2"/>
      <c r="Z98" s="2"/>
      <c r="AA98" s="2"/>
      <c r="AB98" s="2"/>
    </row>
    <row r="99" spans="2:28" x14ac:dyDescent="0.3">
      <c r="B99" s="10">
        <v>9</v>
      </c>
      <c r="C99" s="10">
        <v>16</v>
      </c>
      <c r="D99" s="10"/>
      <c r="E99" s="10">
        <f t="shared" si="4"/>
        <v>0</v>
      </c>
      <c r="F99" s="111">
        <v>1.2999999999999999E-2</v>
      </c>
      <c r="G99" s="111">
        <v>3.3000000000000002E-2</v>
      </c>
      <c r="H99" s="18">
        <v>0.03</v>
      </c>
      <c r="I99" s="2"/>
      <c r="J99" s="2"/>
      <c r="K99" s="2"/>
      <c r="L99" s="2"/>
      <c r="M99" s="2"/>
      <c r="N99" s="2"/>
      <c r="O99" s="2"/>
      <c r="P99" s="10">
        <v>7</v>
      </c>
      <c r="Q99" s="17"/>
      <c r="R99" s="124" t="e">
        <f t="shared" si="5"/>
        <v>#DIV/0!</v>
      </c>
      <c r="S99" s="17">
        <v>248</v>
      </c>
      <c r="T99" s="124">
        <f t="shared" si="6"/>
        <v>15.051153225806452</v>
      </c>
      <c r="U99" s="124">
        <f t="shared" si="7"/>
        <v>0</v>
      </c>
      <c r="V99" s="17">
        <f>SUM(V93)</f>
        <v>248</v>
      </c>
      <c r="W99" s="124">
        <f t="shared" si="8"/>
        <v>15.254032258064516</v>
      </c>
      <c r="X99" s="2"/>
      <c r="Y99" s="2"/>
      <c r="Z99" s="2"/>
      <c r="AA99" s="2"/>
      <c r="AB99" s="2"/>
    </row>
    <row r="100" spans="2:28" x14ac:dyDescent="0.3">
      <c r="B100" s="10">
        <v>10</v>
      </c>
      <c r="C100" s="10">
        <v>14</v>
      </c>
      <c r="D100" s="10"/>
      <c r="E100" s="10">
        <v>12.3</v>
      </c>
      <c r="F100" s="111">
        <v>1.2E-2</v>
      </c>
      <c r="G100" s="111">
        <v>0.03</v>
      </c>
      <c r="H100" s="18">
        <v>0.03</v>
      </c>
      <c r="I100" s="2"/>
      <c r="J100" s="2"/>
      <c r="K100" s="2"/>
      <c r="L100" s="2"/>
      <c r="M100" s="2"/>
      <c r="N100" s="2"/>
      <c r="O100" s="2"/>
      <c r="P100" s="10">
        <v>8</v>
      </c>
      <c r="Q100" s="17"/>
      <c r="R100" s="124" t="e">
        <f t="shared" si="5"/>
        <v>#DIV/0!</v>
      </c>
      <c r="S100" s="17">
        <v>248</v>
      </c>
      <c r="T100" s="124">
        <f t="shared" si="6"/>
        <v>17.481193548387097</v>
      </c>
      <c r="U100" s="124">
        <f t="shared" si="7"/>
        <v>0</v>
      </c>
      <c r="V100" s="17">
        <f>SUM(V93)</f>
        <v>248</v>
      </c>
      <c r="W100" s="124">
        <f t="shared" si="8"/>
        <v>17.794354838709676</v>
      </c>
      <c r="X100" s="2"/>
      <c r="Y100" s="2"/>
      <c r="Z100" s="2"/>
      <c r="AA100" s="2"/>
      <c r="AB100" s="2"/>
    </row>
    <row r="101" spans="2:28" x14ac:dyDescent="0.3">
      <c r="B101" s="10">
        <v>11</v>
      </c>
      <c r="C101" s="10">
        <v>14</v>
      </c>
      <c r="D101" s="10"/>
      <c r="E101" s="10">
        <v>12.3</v>
      </c>
      <c r="F101" s="111">
        <v>1.4999999999999999E-2</v>
      </c>
      <c r="G101" s="111">
        <v>3.2000000000000001E-2</v>
      </c>
      <c r="H101" s="18">
        <v>0.03</v>
      </c>
      <c r="I101" s="2"/>
      <c r="J101" s="2"/>
      <c r="K101" s="2"/>
      <c r="L101" s="2"/>
      <c r="M101" s="2"/>
      <c r="N101" s="2"/>
      <c r="O101" s="2"/>
      <c r="P101" s="10">
        <v>9</v>
      </c>
      <c r="Q101" s="17"/>
      <c r="R101" s="124" t="e">
        <f t="shared" si="5"/>
        <v>#DIV/0!</v>
      </c>
      <c r="S101" s="17">
        <v>248</v>
      </c>
      <c r="T101" s="124">
        <f t="shared" si="6"/>
        <v>20.665455645161291</v>
      </c>
      <c r="U101" s="124">
        <f t="shared" si="7"/>
        <v>0</v>
      </c>
      <c r="V101" s="17">
        <f>SUM(V93)</f>
        <v>248</v>
      </c>
      <c r="W101" s="124">
        <f t="shared" si="8"/>
        <v>20.54032258064516</v>
      </c>
      <c r="X101" s="2"/>
      <c r="Y101" s="2"/>
      <c r="Z101" s="2"/>
      <c r="AA101" s="2"/>
      <c r="AB101" s="2"/>
    </row>
    <row r="102" spans="2:28" x14ac:dyDescent="0.3">
      <c r="B102" s="10">
        <v>12</v>
      </c>
      <c r="C102" s="10">
        <v>14</v>
      </c>
      <c r="D102" s="10">
        <v>0.88</v>
      </c>
      <c r="E102" s="10">
        <v>12.3</v>
      </c>
      <c r="F102" s="111">
        <v>1.6E-2</v>
      </c>
      <c r="G102" s="111">
        <v>3.2000000000000001E-2</v>
      </c>
      <c r="H102" s="18">
        <v>0.03</v>
      </c>
      <c r="I102" s="2"/>
      <c r="J102" s="2"/>
      <c r="K102" s="2"/>
      <c r="L102" s="2"/>
      <c r="M102" s="2"/>
      <c r="N102" s="2"/>
      <c r="O102" s="2"/>
      <c r="P102" s="10">
        <v>10</v>
      </c>
      <c r="Q102" s="17"/>
      <c r="R102" s="124" t="e">
        <f t="shared" si="5"/>
        <v>#DIV/0!</v>
      </c>
      <c r="S102" s="17">
        <v>248</v>
      </c>
      <c r="T102" s="124">
        <f t="shared" si="6"/>
        <v>23.227213709677422</v>
      </c>
      <c r="U102" s="124">
        <f t="shared" si="7"/>
        <v>0</v>
      </c>
      <c r="V102" s="17">
        <f>SUM(V93)</f>
        <v>248</v>
      </c>
      <c r="W102" s="124">
        <f t="shared" si="8"/>
        <v>23.076612903225808</v>
      </c>
      <c r="X102" s="2"/>
      <c r="Y102" s="2"/>
      <c r="Z102" s="2"/>
      <c r="AA102" s="2"/>
      <c r="AB102" s="2"/>
    </row>
    <row r="103" spans="2:28" x14ac:dyDescent="0.3">
      <c r="B103" s="2"/>
      <c r="C103" s="2"/>
      <c r="D103" s="2"/>
      <c r="E103" s="2"/>
      <c r="F103" s="2"/>
      <c r="G103" s="2"/>
      <c r="H103" s="2"/>
      <c r="I103" s="2"/>
      <c r="J103" s="2"/>
      <c r="K103" s="2"/>
      <c r="L103" s="2"/>
      <c r="M103" s="2"/>
      <c r="N103" s="2"/>
      <c r="O103" s="2"/>
      <c r="P103" s="10">
        <v>11</v>
      </c>
      <c r="Q103" s="17"/>
      <c r="R103" s="124" t="e">
        <f t="shared" si="5"/>
        <v>#DIV/0!</v>
      </c>
      <c r="S103" s="17">
        <v>248</v>
      </c>
      <c r="T103" s="124">
        <f t="shared" si="6"/>
        <v>25.3995</v>
      </c>
      <c r="U103" s="124">
        <f t="shared" si="7"/>
        <v>0</v>
      </c>
      <c r="V103" s="17">
        <f>SUM(V93)</f>
        <v>248</v>
      </c>
      <c r="W103" s="124">
        <f t="shared" si="8"/>
        <v>25.088709677419356</v>
      </c>
      <c r="X103" s="2"/>
      <c r="Y103" s="2"/>
      <c r="Z103" s="2"/>
      <c r="AA103" s="2"/>
      <c r="AB103" s="2"/>
    </row>
    <row r="104" spans="2:28" x14ac:dyDescent="0.3">
      <c r="B104" s="2"/>
      <c r="C104" s="2"/>
      <c r="D104" s="2"/>
      <c r="E104" s="2"/>
      <c r="F104" s="2"/>
      <c r="G104" s="2"/>
      <c r="H104" s="2"/>
      <c r="I104" s="2"/>
      <c r="J104" s="2"/>
      <c r="K104" s="2"/>
      <c r="L104" s="2"/>
      <c r="M104" s="2"/>
      <c r="N104" s="2"/>
      <c r="O104" s="2"/>
      <c r="P104" s="10">
        <v>12</v>
      </c>
      <c r="Q104" s="17"/>
      <c r="R104" s="124" t="e">
        <f t="shared" si="5"/>
        <v>#DIV/0!</v>
      </c>
      <c r="S104" s="17">
        <v>248</v>
      </c>
      <c r="T104" s="124">
        <f t="shared" si="6"/>
        <v>28.205645161290324</v>
      </c>
      <c r="U104" s="124">
        <f t="shared" si="7"/>
        <v>0</v>
      </c>
      <c r="V104" s="19">
        <f>SUM(V93)</f>
        <v>248</v>
      </c>
      <c r="W104" s="124">
        <f t="shared" si="8"/>
        <v>27.838709677419356</v>
      </c>
      <c r="X104" s="2"/>
      <c r="Y104" s="2"/>
      <c r="Z104" s="2"/>
      <c r="AA104" s="2"/>
      <c r="AB104" s="2"/>
    </row>
  </sheetData>
  <mergeCells count="3">
    <mergeCell ref="P90:W90"/>
    <mergeCell ref="F89:G89"/>
    <mergeCell ref="B3:H4"/>
  </mergeCells>
  <hyperlinks>
    <hyperlink ref="F89:G89" location="sykefr!A1" display="sjukefråvere i %"/>
    <hyperlink ref="C90" location="'tal tils'!A1" display="tal tils"/>
    <hyperlink ref="A1" location="FREMSIDE_ØKONOMI!A1" display="TILBAKE TIL FRAMSIDA"/>
  </hyperlink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N184"/>
  <sheetViews>
    <sheetView zoomScaleNormal="100" workbookViewId="0"/>
  </sheetViews>
  <sheetFormatPr baseColWidth="10" defaultColWidth="11.453125" defaultRowHeight="12" x14ac:dyDescent="0.3"/>
  <cols>
    <col min="1" max="1" width="2.26953125" style="1" customWidth="1"/>
    <col min="2" max="2" width="2.81640625" style="1" customWidth="1"/>
    <col min="3" max="8" width="6.7265625" style="1" customWidth="1"/>
    <col min="9" max="9" width="5.7265625" style="1" customWidth="1"/>
    <col min="10" max="10" width="6" style="1" customWidth="1"/>
    <col min="11" max="11" width="6.81640625" style="1" customWidth="1"/>
    <col min="12" max="14" width="11.453125" style="1"/>
    <col min="15" max="15" width="3.1796875" style="1" customWidth="1"/>
    <col min="16" max="22" width="6.7265625" style="1" customWidth="1"/>
    <col min="23" max="16384" width="11.453125" style="1"/>
  </cols>
  <sheetData>
    <row r="1" spans="1:40" ht="12" customHeight="1" x14ac:dyDescent="0.35">
      <c r="A1" s="163" t="s">
        <v>36</v>
      </c>
      <c r="B1"/>
      <c r="C1"/>
      <c r="D1"/>
      <c r="E1" s="2"/>
      <c r="F1" s="2"/>
      <c r="G1" s="2"/>
      <c r="H1" s="2"/>
      <c r="I1" s="6"/>
      <c r="J1" s="6"/>
      <c r="K1" s="6"/>
      <c r="L1" s="2"/>
      <c r="M1" s="2"/>
      <c r="N1" s="2"/>
      <c r="O1" s="2"/>
      <c r="P1" s="2"/>
      <c r="Q1" s="2"/>
      <c r="R1" s="2"/>
      <c r="S1" s="2"/>
      <c r="T1" s="2"/>
      <c r="U1" s="2"/>
      <c r="V1" s="2"/>
      <c r="W1" s="2"/>
      <c r="X1" s="2"/>
      <c r="Y1" s="2"/>
      <c r="Z1" s="2"/>
      <c r="AA1" s="2"/>
    </row>
    <row r="2" spans="1:40" ht="12" customHeight="1"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2" customHeight="1" x14ac:dyDescent="0.3">
      <c r="A3" s="2"/>
      <c r="B3" s="432" t="s">
        <v>520</v>
      </c>
      <c r="C3" s="433"/>
      <c r="D3" s="433"/>
      <c r="E3" s="433"/>
      <c r="F3" s="433"/>
      <c r="G3" s="433"/>
      <c r="H3" s="434"/>
      <c r="I3" s="277" t="s">
        <v>50</v>
      </c>
      <c r="J3" s="44" t="s">
        <v>91</v>
      </c>
      <c r="K3" s="171"/>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12" customHeight="1" x14ac:dyDescent="0.3">
      <c r="A4" s="2"/>
      <c r="B4" s="435"/>
      <c r="C4" s="436"/>
      <c r="D4" s="436"/>
      <c r="E4" s="436"/>
      <c r="F4" s="436"/>
      <c r="G4" s="436"/>
      <c r="H4" s="437"/>
      <c r="I4" s="23" t="s">
        <v>29</v>
      </c>
      <c r="J4" s="3" t="s">
        <v>30</v>
      </c>
      <c r="K4" s="235"/>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2" customHeight="1" x14ac:dyDescent="0.3">
      <c r="A5" s="2"/>
      <c r="B5" s="276"/>
      <c r="C5" s="160" t="s">
        <v>209</v>
      </c>
      <c r="D5" s="276" t="s">
        <v>210</v>
      </c>
      <c r="E5" s="276"/>
      <c r="F5" s="276" t="s">
        <v>33</v>
      </c>
      <c r="G5" s="276" t="s">
        <v>31</v>
      </c>
      <c r="H5" s="278" t="s">
        <v>34</v>
      </c>
      <c r="I5" s="26" t="s">
        <v>2</v>
      </c>
      <c r="J5" s="43" t="s">
        <v>35</v>
      </c>
      <c r="K5" s="26" t="s">
        <v>154</v>
      </c>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ht="12" customHeight="1" x14ac:dyDescent="0.3">
      <c r="A6" s="2"/>
      <c r="B6" s="5">
        <v>1</v>
      </c>
      <c r="C6" s="193">
        <v>454</v>
      </c>
      <c r="D6" s="214">
        <v>439.084</v>
      </c>
      <c r="E6" s="214"/>
      <c r="F6" s="214">
        <f>SUM(C6-D6)</f>
        <v>14.915999999999997</v>
      </c>
      <c r="G6" s="214">
        <v>944</v>
      </c>
      <c r="H6" s="214">
        <v>461</v>
      </c>
      <c r="I6" s="41">
        <f>SUM(C6/D$17)</f>
        <v>9.443125965892428E-2</v>
      </c>
      <c r="J6" s="28">
        <f>SUM(D6/D$17)</f>
        <v>9.1328755982553106E-2</v>
      </c>
      <c r="K6" s="218">
        <f>SUM(I6-J6)</f>
        <v>3.1025036763711739E-3</v>
      </c>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12" customHeight="1" x14ac:dyDescent="0.3">
      <c r="A7" s="2"/>
      <c r="B7" s="5">
        <v>2</v>
      </c>
      <c r="C7" s="193">
        <v>805</v>
      </c>
      <c r="D7" s="214">
        <v>886.774</v>
      </c>
      <c r="E7" s="214"/>
      <c r="F7" s="214">
        <f t="shared" ref="F7:F17" si="0">SUM(C7-D7)</f>
        <v>-81.774000000000001</v>
      </c>
      <c r="G7" s="214">
        <v>923</v>
      </c>
      <c r="H7" s="214">
        <v>886</v>
      </c>
      <c r="I7" s="41">
        <f t="shared" ref="I7:I17" si="1">SUM(C7/D$17)</f>
        <v>0.16743868728069172</v>
      </c>
      <c r="J7" s="28">
        <f t="shared" ref="J7:J17" si="2">SUM(D7/D$17)</f>
        <v>0.18444754593123991</v>
      </c>
      <c r="K7" s="218">
        <f t="shared" ref="K7:K17" si="3">SUM(I7-J7)</f>
        <v>-1.7008858650548186E-2</v>
      </c>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ht="12" customHeight="1" x14ac:dyDescent="0.3">
      <c r="A8" s="2"/>
      <c r="B8" s="5">
        <v>3</v>
      </c>
      <c r="C8" s="193">
        <v>1255</v>
      </c>
      <c r="D8" s="214">
        <v>1284.1890000000001</v>
      </c>
      <c r="E8" s="214"/>
      <c r="F8" s="214">
        <f t="shared" si="0"/>
        <v>-29.189000000000078</v>
      </c>
      <c r="G8" s="214">
        <v>1434</v>
      </c>
      <c r="H8" s="214">
        <v>1376</v>
      </c>
      <c r="I8" s="41">
        <f t="shared" si="1"/>
        <v>0.2610379534624449</v>
      </c>
      <c r="J8" s="28">
        <f t="shared" si="2"/>
        <v>0.26710921786373198</v>
      </c>
      <c r="K8" s="218">
        <f t="shared" si="3"/>
        <v>-6.0712644012870798E-3</v>
      </c>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ht="12" customHeight="1" x14ac:dyDescent="0.3">
      <c r="A9" s="2"/>
      <c r="B9" s="5">
        <v>4</v>
      </c>
      <c r="C9" s="193">
        <v>1420</v>
      </c>
      <c r="D9" s="214">
        <v>1701.691</v>
      </c>
      <c r="E9" s="214"/>
      <c r="F9" s="214">
        <f t="shared" si="0"/>
        <v>-281.69100000000003</v>
      </c>
      <c r="G9" s="214">
        <v>1894</v>
      </c>
      <c r="H9" s="214">
        <v>1818</v>
      </c>
      <c r="I9" s="41">
        <f t="shared" si="1"/>
        <v>0.29535768439575438</v>
      </c>
      <c r="J9" s="28">
        <f t="shared" si="2"/>
        <v>0.35394895304020818</v>
      </c>
      <c r="K9" s="218">
        <f t="shared" si="3"/>
        <v>-5.8591268644453798E-2</v>
      </c>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ht="12" customHeight="1" x14ac:dyDescent="0.3">
      <c r="A10" s="2"/>
      <c r="B10" s="5">
        <v>5</v>
      </c>
      <c r="C10" s="193">
        <v>1995</v>
      </c>
      <c r="D10" s="214">
        <v>2078.2379999999998</v>
      </c>
      <c r="E10" s="214"/>
      <c r="F10" s="214">
        <f t="shared" si="0"/>
        <v>-83.237999999999829</v>
      </c>
      <c r="G10" s="214">
        <v>2419</v>
      </c>
      <c r="H10" s="214">
        <v>2322</v>
      </c>
      <c r="I10" s="41">
        <f t="shared" si="1"/>
        <v>0.4149567467391056</v>
      </c>
      <c r="J10" s="28">
        <f t="shared" si="2"/>
        <v>0.43227011500229839</v>
      </c>
      <c r="K10" s="218">
        <f t="shared" si="3"/>
        <v>-1.7313368263192797E-2</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ht="12" customHeight="1" x14ac:dyDescent="0.3">
      <c r="A11" s="2"/>
      <c r="B11" s="5">
        <v>6</v>
      </c>
      <c r="C11" s="193">
        <v>2000</v>
      </c>
      <c r="D11" s="214">
        <v>2049.8690000000001</v>
      </c>
      <c r="E11" s="214"/>
      <c r="F11" s="214">
        <f t="shared" si="0"/>
        <v>-49.869000000000142</v>
      </c>
      <c r="G11" s="214">
        <v>2354</v>
      </c>
      <c r="H11" s="214">
        <v>2259</v>
      </c>
      <c r="I11" s="41">
        <f t="shared" si="1"/>
        <v>0.41599673858556951</v>
      </c>
      <c r="J11" s="28">
        <f t="shared" si="2"/>
        <v>0.42636940926383143</v>
      </c>
      <c r="K11" s="218">
        <f t="shared" si="3"/>
        <v>-1.0372670678261919E-2</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12" customHeight="1" x14ac:dyDescent="0.3">
      <c r="A12" s="2"/>
      <c r="B12" s="5">
        <v>7</v>
      </c>
      <c r="C12" s="193">
        <v>2505</v>
      </c>
      <c r="D12" s="214">
        <v>2491.402</v>
      </c>
      <c r="E12" s="214"/>
      <c r="F12" s="214">
        <f t="shared" si="0"/>
        <v>13.597999999999956</v>
      </c>
      <c r="G12" s="214">
        <v>2894</v>
      </c>
      <c r="H12" s="214">
        <v>2778</v>
      </c>
      <c r="I12" s="41">
        <f t="shared" si="1"/>
        <v>0.52103591507842584</v>
      </c>
      <c r="J12" s="28">
        <f t="shared" si="2"/>
        <v>0.51820755325278256</v>
      </c>
      <c r="K12" s="218">
        <f t="shared" si="3"/>
        <v>2.8283618256432774E-3</v>
      </c>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ht="12" customHeight="1" x14ac:dyDescent="0.3">
      <c r="A13" s="2"/>
      <c r="B13" s="5">
        <v>8</v>
      </c>
      <c r="C13" s="193">
        <v>2946</v>
      </c>
      <c r="D13" s="214">
        <v>2901.4569999999999</v>
      </c>
      <c r="E13" s="214"/>
      <c r="F13" s="214">
        <f t="shared" si="0"/>
        <v>44.54300000000012</v>
      </c>
      <c r="G13" s="214">
        <v>3360</v>
      </c>
      <c r="H13" s="214">
        <v>3225</v>
      </c>
      <c r="I13" s="41">
        <f t="shared" si="1"/>
        <v>0.61276319593654394</v>
      </c>
      <c r="J13" s="28">
        <f t="shared" si="2"/>
        <v>0.60349832457313535</v>
      </c>
      <c r="K13" s="218">
        <f t="shared" si="3"/>
        <v>9.2648713634085889E-3</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12" customHeight="1" x14ac:dyDescent="0.3">
      <c r="A14" s="2"/>
      <c r="B14" s="5">
        <v>9</v>
      </c>
      <c r="C14" s="193"/>
      <c r="D14" s="214">
        <v>3389.183</v>
      </c>
      <c r="E14" s="214"/>
      <c r="F14" s="214">
        <f t="shared" si="0"/>
        <v>-3389.183</v>
      </c>
      <c r="G14" s="214">
        <v>3858</v>
      </c>
      <c r="H14" s="214">
        <v>3703</v>
      </c>
      <c r="I14" s="41">
        <f t="shared" si="1"/>
        <v>0</v>
      </c>
      <c r="J14" s="28">
        <f t="shared" si="2"/>
        <v>0.70494453723482819</v>
      </c>
      <c r="K14" s="218">
        <f t="shared" si="3"/>
        <v>-0.70494453723482819</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12" customHeight="1" x14ac:dyDescent="0.3">
      <c r="A15" s="2"/>
      <c r="B15" s="5">
        <v>10</v>
      </c>
      <c r="C15" s="193"/>
      <c r="D15" s="214">
        <v>3847.0129999999999</v>
      </c>
      <c r="E15" s="214"/>
      <c r="F15" s="214">
        <f t="shared" si="0"/>
        <v>-3847.0129999999999</v>
      </c>
      <c r="G15" s="214">
        <v>3864</v>
      </c>
      <c r="H15" s="214">
        <v>4191</v>
      </c>
      <c r="I15" s="41">
        <f t="shared" si="1"/>
        <v>0</v>
      </c>
      <c r="J15" s="28">
        <f t="shared" si="2"/>
        <v>0.80017243064814381</v>
      </c>
      <c r="K15" s="218">
        <f t="shared" si="3"/>
        <v>-0.80017243064814381</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ht="12" customHeight="1" x14ac:dyDescent="0.3">
      <c r="A16" s="2"/>
      <c r="B16" s="5">
        <v>11</v>
      </c>
      <c r="C16" s="193"/>
      <c r="D16" s="214">
        <v>4338.1120000000001</v>
      </c>
      <c r="E16" s="214"/>
      <c r="F16" s="214">
        <f t="shared" si="0"/>
        <v>-4338.1120000000001</v>
      </c>
      <c r="G16" s="214">
        <v>4365</v>
      </c>
      <c r="H16" s="214">
        <v>4645</v>
      </c>
      <c r="I16" s="41">
        <f t="shared" si="1"/>
        <v>0</v>
      </c>
      <c r="J16" s="28">
        <f t="shared" si="2"/>
        <v>0.90232022180946114</v>
      </c>
      <c r="K16" s="218">
        <f t="shared" si="3"/>
        <v>-0.90232022180946114</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ht="12" customHeight="1" x14ac:dyDescent="0.3">
      <c r="A17" s="2"/>
      <c r="B17" s="5">
        <v>12</v>
      </c>
      <c r="C17" s="193"/>
      <c r="D17" s="214">
        <v>4807.7299999999996</v>
      </c>
      <c r="E17" s="214"/>
      <c r="F17" s="214">
        <f t="shared" si="0"/>
        <v>-4807.7299999999996</v>
      </c>
      <c r="G17" s="211">
        <v>4830</v>
      </c>
      <c r="H17" s="214">
        <v>5060</v>
      </c>
      <c r="I17" s="41">
        <f t="shared" si="1"/>
        <v>0</v>
      </c>
      <c r="J17" s="28">
        <f t="shared" si="2"/>
        <v>1</v>
      </c>
      <c r="K17" s="218">
        <f t="shared" si="3"/>
        <v>-1</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ht="12" customHeight="1"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ht="12" customHeight="1" x14ac:dyDescent="0.3">
      <c r="A19" s="2"/>
      <c r="B19" s="177"/>
      <c r="C19" s="178"/>
      <c r="D19" s="178"/>
      <c r="E19" s="178"/>
      <c r="F19" s="178"/>
      <c r="G19" s="178"/>
      <c r="H19" s="178"/>
      <c r="I19" s="178"/>
      <c r="J19" s="178"/>
      <c r="K19" s="178"/>
      <c r="L19" s="178"/>
      <c r="M19" s="178"/>
      <c r="N19" s="178"/>
      <c r="O19" s="178"/>
      <c r="P19" s="178"/>
      <c r="Q19" s="178"/>
      <c r="R19" s="178"/>
      <c r="S19" s="178"/>
      <c r="T19" s="179"/>
      <c r="U19" s="2"/>
      <c r="V19" s="2"/>
      <c r="W19" s="2"/>
      <c r="X19" s="2"/>
      <c r="Y19" s="2"/>
      <c r="Z19" s="2"/>
      <c r="AA19" s="2"/>
      <c r="AB19" s="2"/>
      <c r="AC19" s="2"/>
      <c r="AD19" s="2"/>
      <c r="AE19" s="2"/>
      <c r="AF19" s="2"/>
      <c r="AG19" s="2"/>
      <c r="AH19" s="2"/>
      <c r="AI19" s="2"/>
      <c r="AJ19" s="2"/>
      <c r="AK19" s="2"/>
      <c r="AL19" s="2"/>
      <c r="AM19" s="2"/>
      <c r="AN19" s="2"/>
    </row>
    <row r="20" spans="1:40" ht="12" customHeight="1" x14ac:dyDescent="0.3">
      <c r="A20" s="2"/>
      <c r="B20" s="180" t="s">
        <v>735</v>
      </c>
      <c r="C20" s="182"/>
      <c r="D20" s="182"/>
      <c r="E20" s="182"/>
      <c r="F20" s="182"/>
      <c r="G20" s="182"/>
      <c r="H20" s="182"/>
      <c r="I20" s="182"/>
      <c r="J20" s="182"/>
      <c r="K20" s="182"/>
      <c r="L20" s="182"/>
      <c r="M20" s="182"/>
      <c r="N20" s="182"/>
      <c r="O20" s="182"/>
      <c r="P20" s="182"/>
      <c r="Q20" s="182"/>
      <c r="R20" s="182"/>
      <c r="S20" s="182"/>
      <c r="T20" s="183"/>
      <c r="U20" s="2"/>
      <c r="V20" s="2"/>
      <c r="W20" s="2"/>
      <c r="X20" s="2"/>
      <c r="Y20" s="2"/>
      <c r="Z20" s="2"/>
      <c r="AA20" s="2"/>
      <c r="AB20" s="2"/>
      <c r="AC20" s="2"/>
      <c r="AD20" s="2"/>
      <c r="AE20" s="2"/>
      <c r="AF20" s="2"/>
      <c r="AG20" s="2"/>
      <c r="AH20" s="2"/>
      <c r="AI20" s="2"/>
      <c r="AJ20" s="2"/>
      <c r="AK20" s="2"/>
      <c r="AL20" s="2"/>
      <c r="AM20" s="2"/>
      <c r="AN20" s="2"/>
    </row>
    <row r="21" spans="1:40" ht="12" customHeight="1" x14ac:dyDescent="0.3">
      <c r="A21" s="2"/>
      <c r="B21" s="180" t="s">
        <v>736</v>
      </c>
      <c r="C21" s="182"/>
      <c r="D21" s="182"/>
      <c r="E21" s="182"/>
      <c r="F21" s="182"/>
      <c r="G21" s="182"/>
      <c r="H21" s="182"/>
      <c r="I21" s="182"/>
      <c r="J21" s="182"/>
      <c r="K21" s="182"/>
      <c r="L21" s="182"/>
      <c r="M21" s="182"/>
      <c r="N21" s="182"/>
      <c r="O21" s="182"/>
      <c r="P21" s="182"/>
      <c r="Q21" s="182"/>
      <c r="R21" s="182"/>
      <c r="S21" s="182"/>
      <c r="T21" s="183"/>
      <c r="U21" s="2"/>
      <c r="V21" s="2"/>
      <c r="W21" s="2"/>
      <c r="X21" s="2"/>
      <c r="Y21" s="2"/>
      <c r="Z21" s="2"/>
      <c r="AA21" s="2"/>
      <c r="AB21" s="2"/>
      <c r="AC21" s="2"/>
      <c r="AD21" s="2"/>
      <c r="AE21" s="2"/>
      <c r="AF21" s="2"/>
      <c r="AG21" s="2"/>
      <c r="AH21" s="2"/>
      <c r="AI21" s="2"/>
      <c r="AJ21" s="2"/>
      <c r="AK21" s="2"/>
      <c r="AL21" s="2"/>
      <c r="AM21" s="2"/>
      <c r="AN21" s="2"/>
    </row>
    <row r="22" spans="1:40" ht="12" customHeight="1" x14ac:dyDescent="0.3">
      <c r="A22" s="2"/>
      <c r="B22" s="184"/>
      <c r="C22" s="185"/>
      <c r="D22" s="185"/>
      <c r="E22" s="185"/>
      <c r="F22" s="185"/>
      <c r="G22" s="185"/>
      <c r="H22" s="185"/>
      <c r="I22" s="185"/>
      <c r="J22" s="185"/>
      <c r="K22" s="185"/>
      <c r="L22" s="185"/>
      <c r="M22" s="185"/>
      <c r="N22" s="185"/>
      <c r="O22" s="185"/>
      <c r="P22" s="185"/>
      <c r="Q22" s="185"/>
      <c r="R22" s="185"/>
      <c r="S22" s="185"/>
      <c r="T22" s="186"/>
      <c r="U22" s="2"/>
      <c r="V22" s="2"/>
      <c r="W22" s="2"/>
      <c r="X22" s="2"/>
      <c r="Y22" s="2"/>
      <c r="Z22" s="2"/>
      <c r="AA22" s="2"/>
      <c r="AB22" s="2"/>
      <c r="AC22" s="2"/>
      <c r="AD22" s="2"/>
      <c r="AE22" s="2"/>
      <c r="AF22" s="2"/>
      <c r="AG22" s="2"/>
      <c r="AH22" s="2"/>
      <c r="AI22" s="2"/>
      <c r="AJ22" s="2"/>
      <c r="AK22" s="2"/>
      <c r="AL22" s="2"/>
      <c r="AM22" s="2"/>
      <c r="AN22" s="2"/>
    </row>
    <row r="23" spans="1:40" ht="12"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ht="12"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ht="12"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ht="12"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ht="12"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12"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12"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ht="12"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ht="12"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12"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ht="12"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12"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12"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12"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12"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12"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12"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12"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12"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12"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12"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12"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12"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12"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12"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12"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12"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12"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12"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12"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12"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12"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12"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12"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12"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12"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1:40" ht="12"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40" ht="12"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1:40" ht="12"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1:40" ht="12"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row>
    <row r="63" spans="1:40" ht="12"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row>
    <row r="64" spans="1:40" ht="12"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row>
    <row r="65" spans="1:31" ht="12"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row>
    <row r="66" spans="1:31" ht="12"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row>
    <row r="67" spans="1:31" ht="12"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row>
    <row r="68" spans="1:31" ht="12"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row>
    <row r="69" spans="1:31" ht="12"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row>
    <row r="70" spans="1:31" ht="12"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row>
    <row r="71" spans="1:31" ht="12"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spans="1:31" ht="12"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spans="1:31" ht="12"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spans="1:31" ht="12"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1" ht="12"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1:31" ht="12"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spans="1:31" ht="12"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spans="1:31" ht="12"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spans="1:31" ht="12"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spans="1:31" ht="12"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spans="1:31" ht="12"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spans="1:31" ht="12"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spans="1:31" ht="12" customHeight="1" x14ac:dyDescent="0.3">
      <c r="A83" s="2"/>
      <c r="B83" s="171"/>
      <c r="C83" s="196"/>
      <c r="D83" s="196" t="s">
        <v>102</v>
      </c>
      <c r="E83" s="196" t="s">
        <v>103</v>
      </c>
      <c r="F83" s="462" t="s">
        <v>105</v>
      </c>
      <c r="G83" s="463"/>
      <c r="H83" s="171"/>
      <c r="I83" s="2"/>
      <c r="J83" s="2"/>
      <c r="K83" s="2"/>
      <c r="L83" s="2"/>
      <c r="M83" s="2"/>
      <c r="N83" s="2"/>
      <c r="O83" s="459" t="s">
        <v>170</v>
      </c>
      <c r="P83" s="460"/>
      <c r="Q83" s="460"/>
      <c r="R83" s="460"/>
      <c r="S83" s="460"/>
      <c r="T83" s="460"/>
      <c r="U83" s="460"/>
      <c r="V83" s="461"/>
      <c r="W83" s="2"/>
      <c r="X83" s="2"/>
      <c r="Y83" s="2"/>
      <c r="Z83" s="2"/>
      <c r="AA83" s="2"/>
      <c r="AB83" s="2"/>
      <c r="AC83" s="2"/>
      <c r="AD83" s="2"/>
      <c r="AE83" s="2"/>
    </row>
    <row r="84" spans="1:31" ht="12" customHeight="1" x14ac:dyDescent="0.3">
      <c r="A84" s="2"/>
      <c r="B84" s="31"/>
      <c r="C84" s="172" t="s">
        <v>99</v>
      </c>
      <c r="D84" s="23" t="s">
        <v>101</v>
      </c>
      <c r="E84" s="23" t="s">
        <v>104</v>
      </c>
      <c r="F84" s="196" t="s">
        <v>92</v>
      </c>
      <c r="G84" s="22" t="s">
        <v>106</v>
      </c>
      <c r="H84" s="26" t="s">
        <v>26</v>
      </c>
      <c r="I84" s="2"/>
      <c r="J84" s="2"/>
      <c r="K84" s="2"/>
      <c r="L84" s="2"/>
      <c r="M84" s="2"/>
      <c r="N84" s="2"/>
      <c r="O84" s="195"/>
      <c r="P84" s="195" t="s">
        <v>31</v>
      </c>
      <c r="Q84" s="195" t="s">
        <v>164</v>
      </c>
      <c r="R84" s="195" t="s">
        <v>32</v>
      </c>
      <c r="S84" s="195" t="s">
        <v>165</v>
      </c>
      <c r="T84" s="195" t="s">
        <v>68</v>
      </c>
      <c r="U84" s="195" t="s">
        <v>34</v>
      </c>
      <c r="V84" s="195" t="s">
        <v>166</v>
      </c>
      <c r="W84" s="2"/>
      <c r="X84" s="2"/>
      <c r="Y84" s="2"/>
      <c r="Z84" s="2"/>
      <c r="AA84" s="2"/>
      <c r="AB84" s="2"/>
      <c r="AC84" s="2"/>
      <c r="AD84" s="2"/>
      <c r="AE84" s="2"/>
    </row>
    <row r="85" spans="1:31" ht="12" customHeight="1" x14ac:dyDescent="0.3">
      <c r="A85" s="2"/>
      <c r="B85" s="5">
        <v>1</v>
      </c>
      <c r="C85" s="5">
        <v>12</v>
      </c>
      <c r="D85" s="5">
        <v>0.77</v>
      </c>
      <c r="E85" s="5">
        <f>SUM(C85*D85)</f>
        <v>9.24</v>
      </c>
      <c r="F85" s="45">
        <v>0</v>
      </c>
      <c r="G85" s="45">
        <v>5.3999999999999999E-2</v>
      </c>
      <c r="H85" s="41">
        <v>0.03</v>
      </c>
      <c r="I85" s="2"/>
      <c r="J85" s="2"/>
      <c r="K85" s="2"/>
      <c r="L85" s="2"/>
      <c r="M85" s="2"/>
      <c r="N85" s="2"/>
      <c r="O85" s="5"/>
      <c r="P85" s="195" t="s">
        <v>167</v>
      </c>
      <c r="Q85" s="169" t="s">
        <v>168</v>
      </c>
      <c r="R85" s="169" t="s">
        <v>167</v>
      </c>
      <c r="S85" s="169" t="s">
        <v>168</v>
      </c>
      <c r="T85" s="169" t="s">
        <v>168</v>
      </c>
      <c r="U85" s="169" t="s">
        <v>167</v>
      </c>
      <c r="V85" s="169" t="s">
        <v>169</v>
      </c>
      <c r="W85" s="2"/>
      <c r="X85" s="2"/>
      <c r="Y85" s="2"/>
      <c r="Z85" s="2"/>
      <c r="AA85" s="2"/>
      <c r="AB85" s="2"/>
      <c r="AC85" s="2"/>
      <c r="AD85" s="2"/>
      <c r="AE85" s="2"/>
    </row>
    <row r="86" spans="1:31" ht="12" customHeight="1" x14ac:dyDescent="0.3">
      <c r="A86" s="2"/>
      <c r="B86" s="5">
        <v>2</v>
      </c>
      <c r="C86" s="5">
        <v>12</v>
      </c>
      <c r="D86" s="5">
        <v>0.77</v>
      </c>
      <c r="E86" s="5">
        <f t="shared" ref="E86:E96" si="4">SUM(C86*D86)</f>
        <v>9.24</v>
      </c>
      <c r="F86" s="45">
        <v>1.2E-2</v>
      </c>
      <c r="G86" s="45">
        <v>6.7000000000000004E-2</v>
      </c>
      <c r="H86" s="28">
        <v>0.03</v>
      </c>
      <c r="I86" s="2"/>
      <c r="J86" s="2"/>
      <c r="K86" s="2"/>
      <c r="L86" s="2"/>
      <c r="M86" s="2"/>
      <c r="N86" s="2"/>
      <c r="O86" s="5">
        <v>1</v>
      </c>
      <c r="P86" s="27">
        <v>248</v>
      </c>
      <c r="Q86" s="170">
        <f t="shared" ref="Q86:Q97" si="5">SUM(G6/P86)</f>
        <v>3.806451612903226</v>
      </c>
      <c r="R86" s="27">
        <v>248</v>
      </c>
      <c r="S86" s="170">
        <f t="shared" ref="S86:S97" si="6">SUM(D6/R86)</f>
        <v>1.7705</v>
      </c>
      <c r="T86" s="170">
        <f t="shared" ref="T86:T97" si="7">SUM(E6/R86)</f>
        <v>0</v>
      </c>
      <c r="U86" s="27">
        <v>248</v>
      </c>
      <c r="V86" s="170">
        <f t="shared" ref="V86:V97" si="8">SUM(H6/U86)</f>
        <v>1.8588709677419355</v>
      </c>
      <c r="W86" s="2"/>
      <c r="X86" s="2"/>
      <c r="Y86" s="2"/>
      <c r="Z86" s="2"/>
      <c r="AA86" s="2"/>
      <c r="AB86" s="2"/>
      <c r="AC86" s="2"/>
      <c r="AD86" s="2"/>
      <c r="AE86" s="2"/>
    </row>
    <row r="87" spans="1:31" x14ac:dyDescent="0.3">
      <c r="A87" s="2"/>
      <c r="B87" s="5">
        <v>3</v>
      </c>
      <c r="C87" s="5">
        <v>12</v>
      </c>
      <c r="D87" s="5">
        <v>0.77</v>
      </c>
      <c r="E87" s="5">
        <v>9.24</v>
      </c>
      <c r="F87" s="45">
        <v>1E-3</v>
      </c>
      <c r="G87" s="45">
        <v>6.7000000000000004E-2</v>
      </c>
      <c r="H87" s="28">
        <v>0.03</v>
      </c>
      <c r="I87" s="2"/>
      <c r="J87" s="2"/>
      <c r="K87" s="2"/>
      <c r="L87" s="2"/>
      <c r="M87" s="2"/>
      <c r="N87" s="2"/>
      <c r="O87" s="5">
        <v>2</v>
      </c>
      <c r="P87" s="27">
        <v>248</v>
      </c>
      <c r="Q87" s="170">
        <f t="shared" si="5"/>
        <v>3.721774193548387</v>
      </c>
      <c r="R87" s="27">
        <v>248</v>
      </c>
      <c r="S87" s="170">
        <f t="shared" si="6"/>
        <v>3.575701612903226</v>
      </c>
      <c r="T87" s="170">
        <f t="shared" si="7"/>
        <v>0</v>
      </c>
      <c r="U87" s="27">
        <f>SUM(U86)</f>
        <v>248</v>
      </c>
      <c r="V87" s="170">
        <f t="shared" si="8"/>
        <v>3.5725806451612905</v>
      </c>
      <c r="W87" s="2"/>
      <c r="X87" s="2"/>
      <c r="Y87" s="2"/>
      <c r="Z87" s="2"/>
      <c r="AA87" s="2"/>
      <c r="AB87" s="2"/>
      <c r="AC87" s="2"/>
      <c r="AD87" s="2"/>
      <c r="AE87" s="2"/>
    </row>
    <row r="88" spans="1:31" x14ac:dyDescent="0.3">
      <c r="A88" s="2"/>
      <c r="B88" s="5">
        <v>4</v>
      </c>
      <c r="C88" s="5">
        <v>12</v>
      </c>
      <c r="D88" s="5">
        <v>0.77</v>
      </c>
      <c r="E88" s="5">
        <f t="shared" si="4"/>
        <v>9.24</v>
      </c>
      <c r="F88" s="45">
        <v>1.2999999999999999E-2</v>
      </c>
      <c r="G88" s="45">
        <v>6.2E-2</v>
      </c>
      <c r="H88" s="28">
        <v>0.03</v>
      </c>
      <c r="I88" s="2"/>
      <c r="J88" s="2"/>
      <c r="K88" s="2"/>
      <c r="L88" s="2"/>
      <c r="M88" s="2"/>
      <c r="N88" s="2"/>
      <c r="O88" s="5">
        <v>3</v>
      </c>
      <c r="P88" s="27">
        <v>248</v>
      </c>
      <c r="Q88" s="170">
        <f t="shared" si="5"/>
        <v>5.782258064516129</v>
      </c>
      <c r="R88" s="27">
        <v>248</v>
      </c>
      <c r="S88" s="170">
        <f t="shared" si="6"/>
        <v>5.1781814516129039</v>
      </c>
      <c r="T88" s="170">
        <f t="shared" si="7"/>
        <v>0</v>
      </c>
      <c r="U88" s="27">
        <f>SUM(U86)</f>
        <v>248</v>
      </c>
      <c r="V88" s="170">
        <f t="shared" si="8"/>
        <v>5.5483870967741939</v>
      </c>
      <c r="W88" s="2"/>
      <c r="X88" s="2"/>
      <c r="Y88" s="2"/>
      <c r="Z88" s="2"/>
      <c r="AA88" s="2"/>
      <c r="AB88" s="2"/>
      <c r="AC88" s="2"/>
      <c r="AD88" s="2"/>
      <c r="AE88" s="2"/>
    </row>
    <row r="89" spans="1:31" x14ac:dyDescent="0.3">
      <c r="A89" s="2"/>
      <c r="B89" s="5">
        <v>5</v>
      </c>
      <c r="C89" s="5">
        <v>12</v>
      </c>
      <c r="D89" s="5">
        <v>0.77</v>
      </c>
      <c r="E89" s="5">
        <f t="shared" si="4"/>
        <v>9.24</v>
      </c>
      <c r="F89" s="45">
        <v>1.7999999999999999E-2</v>
      </c>
      <c r="G89" s="45">
        <v>6.8000000000000005E-2</v>
      </c>
      <c r="H89" s="28">
        <v>0.03</v>
      </c>
      <c r="I89" s="2"/>
      <c r="J89" s="2"/>
      <c r="K89" s="2"/>
      <c r="L89" s="2"/>
      <c r="M89" s="2"/>
      <c r="N89" s="2"/>
      <c r="O89" s="5">
        <v>4</v>
      </c>
      <c r="P89" s="27"/>
      <c r="Q89" s="170" t="e">
        <f t="shared" si="5"/>
        <v>#DIV/0!</v>
      </c>
      <c r="R89" s="27">
        <v>248</v>
      </c>
      <c r="S89" s="170">
        <f t="shared" si="6"/>
        <v>6.8616572580645165</v>
      </c>
      <c r="T89" s="170">
        <f t="shared" si="7"/>
        <v>0</v>
      </c>
      <c r="U89" s="27">
        <f>SUM(U86)</f>
        <v>248</v>
      </c>
      <c r="V89" s="170">
        <f t="shared" si="8"/>
        <v>7.330645161290323</v>
      </c>
      <c r="W89" s="2"/>
      <c r="X89" s="2"/>
      <c r="Y89" s="2"/>
      <c r="Z89" s="2"/>
      <c r="AA89" s="2"/>
      <c r="AB89" s="2"/>
      <c r="AC89" s="2"/>
      <c r="AD89" s="2"/>
      <c r="AE89" s="2"/>
    </row>
    <row r="90" spans="1:31" x14ac:dyDescent="0.3">
      <c r="A90" s="2"/>
      <c r="B90" s="5">
        <v>6</v>
      </c>
      <c r="C90" s="5">
        <v>12</v>
      </c>
      <c r="D90" s="5">
        <v>0.77</v>
      </c>
      <c r="E90" s="5">
        <f t="shared" si="4"/>
        <v>9.24</v>
      </c>
      <c r="F90" s="45">
        <v>8.9999999999999993E-3</v>
      </c>
      <c r="G90" s="45">
        <v>5.3999999999999999E-2</v>
      </c>
      <c r="H90" s="28">
        <v>0.03</v>
      </c>
      <c r="I90" s="2"/>
      <c r="J90" s="2"/>
      <c r="K90" s="2"/>
      <c r="L90" s="2"/>
      <c r="M90" s="2"/>
      <c r="N90" s="2"/>
      <c r="O90" s="5">
        <v>5</v>
      </c>
      <c r="P90" s="27"/>
      <c r="Q90" s="170" t="e">
        <f t="shared" si="5"/>
        <v>#DIV/0!</v>
      </c>
      <c r="R90" s="27">
        <v>248</v>
      </c>
      <c r="S90" s="170">
        <f t="shared" si="6"/>
        <v>8.3799919354838703</v>
      </c>
      <c r="T90" s="170">
        <f t="shared" si="7"/>
        <v>0</v>
      </c>
      <c r="U90" s="27">
        <f>SUM(U86)</f>
        <v>248</v>
      </c>
      <c r="V90" s="170">
        <f t="shared" si="8"/>
        <v>9.362903225806452</v>
      </c>
      <c r="W90" s="2"/>
      <c r="X90" s="2"/>
      <c r="Y90" s="2"/>
      <c r="Z90" s="2"/>
      <c r="AA90" s="2"/>
      <c r="AB90" s="2"/>
      <c r="AC90" s="2"/>
      <c r="AD90" s="2"/>
      <c r="AE90" s="2"/>
    </row>
    <row r="91" spans="1:31" x14ac:dyDescent="0.3">
      <c r="A91" s="2"/>
      <c r="B91" s="5">
        <v>7</v>
      </c>
      <c r="C91" s="5">
        <v>12</v>
      </c>
      <c r="D91" s="5">
        <v>0.77</v>
      </c>
      <c r="E91" s="5">
        <f t="shared" si="4"/>
        <v>9.24</v>
      </c>
      <c r="F91" s="45">
        <v>8.0000000000000002E-3</v>
      </c>
      <c r="G91" s="45">
        <v>4.7E-2</v>
      </c>
      <c r="H91" s="28">
        <v>0.03</v>
      </c>
      <c r="I91" s="2"/>
      <c r="J91" s="2"/>
      <c r="K91" s="2"/>
      <c r="L91" s="2"/>
      <c r="M91" s="2"/>
      <c r="N91" s="2"/>
      <c r="O91" s="5">
        <v>6</v>
      </c>
      <c r="P91" s="27"/>
      <c r="Q91" s="170" t="e">
        <f t="shared" si="5"/>
        <v>#DIV/0!</v>
      </c>
      <c r="R91" s="27">
        <v>248</v>
      </c>
      <c r="S91" s="170">
        <f t="shared" si="6"/>
        <v>8.265600806451614</v>
      </c>
      <c r="T91" s="170">
        <f t="shared" si="7"/>
        <v>0</v>
      </c>
      <c r="U91" s="27">
        <f>SUM(U86)</f>
        <v>248</v>
      </c>
      <c r="V91" s="170">
        <f t="shared" si="8"/>
        <v>9.1088709677419359</v>
      </c>
      <c r="W91" s="2"/>
      <c r="X91" s="2"/>
      <c r="Y91" s="2"/>
      <c r="Z91" s="2"/>
      <c r="AA91" s="2"/>
      <c r="AB91" s="2"/>
      <c r="AC91" s="2"/>
      <c r="AD91" s="2"/>
      <c r="AE91" s="2"/>
    </row>
    <row r="92" spans="1:31" x14ac:dyDescent="0.3">
      <c r="A92" s="2"/>
      <c r="B92" s="5">
        <v>8</v>
      </c>
      <c r="C92" s="5">
        <v>12</v>
      </c>
      <c r="D92" s="5">
        <v>0.77</v>
      </c>
      <c r="E92" s="5">
        <f t="shared" si="4"/>
        <v>9.24</v>
      </c>
      <c r="F92" s="45">
        <v>7.0000000000000001E-3</v>
      </c>
      <c r="G92" s="45">
        <v>4.1000000000000002E-2</v>
      </c>
      <c r="H92" s="28">
        <v>0.03</v>
      </c>
      <c r="I92" s="2"/>
      <c r="J92" s="2"/>
      <c r="K92" s="2"/>
      <c r="L92" s="2"/>
      <c r="M92" s="2"/>
      <c r="N92" s="2"/>
      <c r="O92" s="5">
        <v>7</v>
      </c>
      <c r="P92" s="27"/>
      <c r="Q92" s="170" t="e">
        <f t="shared" si="5"/>
        <v>#DIV/0!</v>
      </c>
      <c r="R92" s="27">
        <v>248</v>
      </c>
      <c r="S92" s="170">
        <f t="shared" si="6"/>
        <v>10.045975806451613</v>
      </c>
      <c r="T92" s="170">
        <f t="shared" si="7"/>
        <v>0</v>
      </c>
      <c r="U92" s="27">
        <f>SUM(U86)</f>
        <v>248</v>
      </c>
      <c r="V92" s="170">
        <f t="shared" si="8"/>
        <v>11.201612903225806</v>
      </c>
      <c r="W92" s="2"/>
      <c r="X92" s="2"/>
      <c r="Y92" s="2"/>
      <c r="Z92" s="2"/>
      <c r="AA92" s="2"/>
      <c r="AB92" s="2"/>
      <c r="AC92" s="2"/>
      <c r="AD92" s="2"/>
      <c r="AE92" s="2"/>
    </row>
    <row r="93" spans="1:31" x14ac:dyDescent="0.3">
      <c r="A93" s="2"/>
      <c r="B93" s="5">
        <v>9</v>
      </c>
      <c r="C93" s="5">
        <v>12</v>
      </c>
      <c r="D93" s="5">
        <v>0.77</v>
      </c>
      <c r="E93" s="5">
        <f t="shared" si="4"/>
        <v>9.24</v>
      </c>
      <c r="F93" s="45">
        <v>6.0000000000000001E-3</v>
      </c>
      <c r="G93" s="45">
        <v>3.5999999999999997E-2</v>
      </c>
      <c r="H93" s="28">
        <v>0.03</v>
      </c>
      <c r="I93" s="2"/>
      <c r="J93" s="2"/>
      <c r="K93" s="2"/>
      <c r="L93" s="2"/>
      <c r="M93" s="2"/>
      <c r="N93" s="2"/>
      <c r="O93" s="5">
        <v>8</v>
      </c>
      <c r="P93" s="27"/>
      <c r="Q93" s="170" t="e">
        <f t="shared" si="5"/>
        <v>#DIV/0!</v>
      </c>
      <c r="R93" s="27">
        <v>248</v>
      </c>
      <c r="S93" s="170">
        <f t="shared" si="6"/>
        <v>11.699423387096774</v>
      </c>
      <c r="T93" s="170">
        <f t="shared" si="7"/>
        <v>0</v>
      </c>
      <c r="U93" s="27">
        <f>SUM(U86)</f>
        <v>248</v>
      </c>
      <c r="V93" s="170">
        <f t="shared" si="8"/>
        <v>13.004032258064516</v>
      </c>
      <c r="W93" s="2"/>
      <c r="X93" s="2"/>
      <c r="Y93" s="2"/>
      <c r="Z93" s="2"/>
      <c r="AA93" s="2"/>
      <c r="AB93" s="2"/>
      <c r="AC93" s="2"/>
      <c r="AD93" s="2"/>
      <c r="AE93" s="2"/>
    </row>
    <row r="94" spans="1:31" x14ac:dyDescent="0.3">
      <c r="A94" s="2"/>
      <c r="B94" s="5">
        <v>10</v>
      </c>
      <c r="C94" s="5">
        <v>12</v>
      </c>
      <c r="D94" s="5">
        <v>0.77</v>
      </c>
      <c r="E94" s="5">
        <f t="shared" si="4"/>
        <v>9.24</v>
      </c>
      <c r="F94" s="45">
        <v>6.0000000000000001E-3</v>
      </c>
      <c r="G94" s="45">
        <v>3.3000000000000002E-2</v>
      </c>
      <c r="H94" s="28">
        <v>0.03</v>
      </c>
      <c r="I94" s="2"/>
      <c r="J94" s="2"/>
      <c r="K94" s="2"/>
      <c r="L94" s="2"/>
      <c r="M94" s="2"/>
      <c r="N94" s="2"/>
      <c r="O94" s="5">
        <v>9</v>
      </c>
      <c r="P94" s="27"/>
      <c r="Q94" s="170" t="e">
        <f t="shared" si="5"/>
        <v>#DIV/0!</v>
      </c>
      <c r="R94" s="27">
        <v>248</v>
      </c>
      <c r="S94" s="170">
        <f t="shared" si="6"/>
        <v>13.666060483870968</v>
      </c>
      <c r="T94" s="170">
        <f t="shared" si="7"/>
        <v>0</v>
      </c>
      <c r="U94" s="27">
        <f>SUM(U86)</f>
        <v>248</v>
      </c>
      <c r="V94" s="170">
        <f t="shared" si="8"/>
        <v>14.931451612903226</v>
      </c>
      <c r="W94" s="2"/>
      <c r="X94" s="2"/>
      <c r="Y94" s="2"/>
      <c r="Z94" s="2"/>
      <c r="AA94" s="2"/>
      <c r="AB94" s="2"/>
      <c r="AC94" s="2"/>
      <c r="AD94" s="2"/>
      <c r="AE94" s="2"/>
    </row>
    <row r="95" spans="1:31" x14ac:dyDescent="0.3">
      <c r="A95" s="2"/>
      <c r="B95" s="5">
        <v>11</v>
      </c>
      <c r="C95" s="5">
        <v>12</v>
      </c>
      <c r="D95" s="5">
        <v>0.77</v>
      </c>
      <c r="E95" s="5">
        <f t="shared" si="4"/>
        <v>9.24</v>
      </c>
      <c r="F95" s="45">
        <v>7.0000000000000001E-3</v>
      </c>
      <c r="G95" s="45">
        <v>3.2000000000000001E-2</v>
      </c>
      <c r="H95" s="28">
        <v>0.03</v>
      </c>
      <c r="I95" s="2"/>
      <c r="J95" s="2"/>
      <c r="K95" s="2"/>
      <c r="L95" s="2"/>
      <c r="M95" s="2"/>
      <c r="N95" s="2"/>
      <c r="O95" s="5">
        <v>10</v>
      </c>
      <c r="P95" s="27"/>
      <c r="Q95" s="170" t="e">
        <f t="shared" si="5"/>
        <v>#DIV/0!</v>
      </c>
      <c r="R95" s="27">
        <v>248</v>
      </c>
      <c r="S95" s="170">
        <f t="shared" si="6"/>
        <v>15.512149193548387</v>
      </c>
      <c r="T95" s="170">
        <f t="shared" si="7"/>
        <v>0</v>
      </c>
      <c r="U95" s="27">
        <f>SUM(U86)</f>
        <v>248</v>
      </c>
      <c r="V95" s="170">
        <f t="shared" si="8"/>
        <v>16.899193548387096</v>
      </c>
      <c r="W95" s="2"/>
      <c r="X95" s="2"/>
      <c r="Y95" s="2"/>
      <c r="Z95" s="2"/>
      <c r="AA95" s="2"/>
      <c r="AB95" s="2"/>
      <c r="AC95" s="2"/>
      <c r="AD95" s="2"/>
      <c r="AE95" s="2"/>
    </row>
    <row r="96" spans="1:31" x14ac:dyDescent="0.3">
      <c r="A96" s="2"/>
      <c r="B96" s="5">
        <v>12</v>
      </c>
      <c r="C96" s="5">
        <v>12</v>
      </c>
      <c r="D96" s="5">
        <v>0.77</v>
      </c>
      <c r="E96" s="5">
        <f t="shared" si="4"/>
        <v>9.24</v>
      </c>
      <c r="F96" s="45">
        <v>6.0000000000000001E-3</v>
      </c>
      <c r="G96" s="45">
        <v>2.9000000000000001E-2</v>
      </c>
      <c r="H96" s="28">
        <v>0.03</v>
      </c>
      <c r="I96" s="2"/>
      <c r="J96" s="2"/>
      <c r="K96" s="2"/>
      <c r="L96" s="2"/>
      <c r="M96" s="2"/>
      <c r="N96" s="2"/>
      <c r="O96" s="5">
        <v>11</v>
      </c>
      <c r="P96" s="27"/>
      <c r="Q96" s="170" t="e">
        <f t="shared" si="5"/>
        <v>#DIV/0!</v>
      </c>
      <c r="R96" s="27">
        <v>248</v>
      </c>
      <c r="S96" s="170">
        <f t="shared" si="6"/>
        <v>17.492387096774195</v>
      </c>
      <c r="T96" s="170">
        <f t="shared" si="7"/>
        <v>0</v>
      </c>
      <c r="U96" s="27">
        <f>SUM(U86)</f>
        <v>248</v>
      </c>
      <c r="V96" s="170">
        <f t="shared" si="8"/>
        <v>18.72983870967742</v>
      </c>
      <c r="W96" s="2"/>
      <c r="X96" s="2"/>
      <c r="Y96" s="2"/>
      <c r="Z96" s="2"/>
      <c r="AA96" s="2"/>
      <c r="AB96" s="2"/>
      <c r="AC96" s="2"/>
      <c r="AD96" s="2"/>
      <c r="AE96" s="2"/>
    </row>
    <row r="97" spans="1:31" x14ac:dyDescent="0.3">
      <c r="A97" s="2"/>
      <c r="B97" s="2"/>
      <c r="C97" s="2"/>
      <c r="D97" s="2"/>
      <c r="E97" s="2"/>
      <c r="F97" s="2"/>
      <c r="G97" s="2"/>
      <c r="H97" s="2"/>
      <c r="I97" s="2"/>
      <c r="J97" s="2"/>
      <c r="K97" s="2"/>
      <c r="L97" s="2"/>
      <c r="M97" s="2"/>
      <c r="N97" s="2"/>
      <c r="O97" s="5">
        <v>12</v>
      </c>
      <c r="P97" s="27"/>
      <c r="Q97" s="170" t="e">
        <f t="shared" si="5"/>
        <v>#DIV/0!</v>
      </c>
      <c r="R97" s="27">
        <v>248</v>
      </c>
      <c r="S97" s="170">
        <f t="shared" si="6"/>
        <v>19.386008064516126</v>
      </c>
      <c r="T97" s="170">
        <f t="shared" si="7"/>
        <v>0</v>
      </c>
      <c r="U97" s="39">
        <f>SUM(U86)</f>
        <v>248</v>
      </c>
      <c r="V97" s="170">
        <f t="shared" si="8"/>
        <v>20.403225806451612</v>
      </c>
      <c r="W97" s="2"/>
      <c r="X97" s="2"/>
      <c r="Y97" s="2"/>
      <c r="Z97" s="2"/>
      <c r="AA97" s="2"/>
      <c r="AB97" s="2"/>
      <c r="AC97" s="2"/>
      <c r="AD97" s="2"/>
      <c r="AE97" s="2"/>
    </row>
    <row r="98" spans="1:3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row>
    <row r="99" spans="1:3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row>
    <row r="100" spans="1:3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row>
    <row r="101" spans="1:3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row>
    <row r="102" spans="1:3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row>
    <row r="103" spans="1:3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row>
    <row r="104" spans="1:3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row>
    <row r="105" spans="1:3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row>
    <row r="106" spans="1:3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row>
    <row r="107" spans="1:3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row>
    <row r="108" spans="1:3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row>
    <row r="109" spans="1:3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row>
    <row r="110" spans="1:3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row>
    <row r="111" spans="1:3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row>
    <row r="112" spans="1:3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spans="1:3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row>
    <row r="114" spans="1:3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row>
    <row r="115" spans="1:3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row>
    <row r="116" spans="1:3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row>
    <row r="117" spans="1:3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row>
    <row r="118" spans="1:3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row>
    <row r="119" spans="1:3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row>
    <row r="120" spans="1:3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row>
    <row r="121" spans="1:3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row>
    <row r="122" spans="1:3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spans="1:3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row>
    <row r="124" spans="1:3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row>
    <row r="125" spans="1:3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row>
    <row r="126" spans="1:3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row>
    <row r="127" spans="1:3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row>
    <row r="128" spans="1:3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row>
    <row r="129" spans="1:3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spans="1:3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row>
    <row r="131" spans="1:3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row>
    <row r="132" spans="1:3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row>
    <row r="133" spans="1:3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row>
    <row r="134" spans="1:3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row>
    <row r="135" spans="1:3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row>
    <row r="136" spans="1:3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row>
    <row r="137" spans="1:3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row>
    <row r="138" spans="1:3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row>
    <row r="139" spans="1:3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row>
    <row r="140" spans="1:3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row>
    <row r="141" spans="1:3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row>
    <row r="142" spans="1:3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row>
    <row r="143" spans="1:3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row>
    <row r="144" spans="1:3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row>
    <row r="145" spans="1:3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row>
    <row r="146" spans="1:3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row>
    <row r="147" spans="1:3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row>
    <row r="148" spans="1:3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row>
    <row r="149" spans="1:3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row>
    <row r="150" spans="1:3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row>
    <row r="151" spans="1:3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row>
    <row r="152" spans="1:3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row>
    <row r="153" spans="1:3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row>
    <row r="154" spans="1:3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row>
    <row r="155" spans="1:3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row>
    <row r="156" spans="1:3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spans="1:3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spans="1:3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row>
    <row r="159" spans="1:3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row>
    <row r="160" spans="1:3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spans="1:3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row>
    <row r="162" spans="1:3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1:3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1:3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1:3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row>
    <row r="166" spans="1:3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row>
    <row r="168" spans="1:3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1:3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spans="1:3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row>
    <row r="173" spans="1:3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row>
    <row r="174" spans="1:3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row>
    <row r="175" spans="1:3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1:3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row>
    <row r="177" spans="1:3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row>
    <row r="178" spans="1:3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row>
    <row r="179" spans="1:3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row>
    <row r="180" spans="1:3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row>
    <row r="181" spans="1:3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spans="1:3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spans="1:3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spans="1:3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row>
  </sheetData>
  <mergeCells count="3">
    <mergeCell ref="O83:V83"/>
    <mergeCell ref="F83:G83"/>
    <mergeCell ref="B3:H4"/>
  </mergeCells>
  <hyperlinks>
    <hyperlink ref="F83:G83" location="sykefr!A1" display="sjukefråvere i %"/>
    <hyperlink ref="C84" location="'tal tils'!A1" display="tal tils"/>
    <hyperlink ref="A1" location="FREMSIDE_ØKONOMI!A1" display="TILBAKE TIL FRAMSIDA"/>
  </hyperlink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E99"/>
  <sheetViews>
    <sheetView workbookViewId="0"/>
  </sheetViews>
  <sheetFormatPr baseColWidth="10" defaultColWidth="11.453125" defaultRowHeight="12" x14ac:dyDescent="0.3"/>
  <cols>
    <col min="1" max="1" width="2.26953125" style="1" customWidth="1"/>
    <col min="2" max="2" width="2.81640625" style="1" customWidth="1"/>
    <col min="3" max="3" width="6.7265625" style="1" customWidth="1"/>
    <col min="4" max="4" width="6.453125" style="1" customWidth="1"/>
    <col min="5" max="5" width="6.54296875" style="1" customWidth="1"/>
    <col min="6" max="6" width="7.54296875" style="1" customWidth="1"/>
    <col min="7" max="7" width="7.453125" style="1" customWidth="1"/>
    <col min="8" max="8" width="7.1796875" style="1" customWidth="1"/>
    <col min="9" max="10" width="5.7265625" style="1" customWidth="1"/>
    <col min="11" max="11" width="8" style="1" customWidth="1"/>
    <col min="12" max="15" width="11.453125" style="1"/>
    <col min="16" max="16" width="4.26953125" style="1" customWidth="1"/>
    <col min="17" max="17" width="5.1796875" style="1" customWidth="1"/>
    <col min="18" max="18" width="6.81640625" style="1" customWidth="1"/>
    <col min="19" max="19" width="5.1796875" style="1" customWidth="1"/>
    <col min="20" max="20" width="6.81640625" style="1" customWidth="1"/>
    <col min="21" max="21" width="6.26953125" style="1" customWidth="1"/>
    <col min="22" max="22" width="5.453125" style="1" customWidth="1"/>
    <col min="23" max="23" width="8" style="1" customWidth="1"/>
    <col min="24" max="16384" width="11.453125" style="1"/>
  </cols>
  <sheetData>
    <row r="1" spans="1:31" ht="12" customHeight="1" x14ac:dyDescent="0.35">
      <c r="A1" s="163" t="s">
        <v>36</v>
      </c>
      <c r="B1"/>
      <c r="C1"/>
      <c r="D1"/>
      <c r="I1" s="2"/>
      <c r="J1" s="6"/>
      <c r="K1" s="6"/>
      <c r="L1" s="6"/>
      <c r="M1" s="2"/>
      <c r="N1" s="2"/>
      <c r="O1" s="2"/>
      <c r="P1" s="2"/>
      <c r="Q1" s="2"/>
      <c r="R1" s="2"/>
      <c r="S1" s="2"/>
      <c r="T1" s="2"/>
      <c r="U1" s="2"/>
      <c r="V1" s="2"/>
      <c r="W1" s="2"/>
      <c r="X1" s="2"/>
      <c r="Y1" s="2"/>
      <c r="Z1" s="2"/>
      <c r="AA1" s="2"/>
      <c r="AB1" s="2"/>
    </row>
    <row r="2" spans="1:31" ht="12" customHeight="1"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2" customHeight="1" x14ac:dyDescent="0.3">
      <c r="A3" s="2"/>
      <c r="B3" s="432" t="s">
        <v>521</v>
      </c>
      <c r="C3" s="433"/>
      <c r="D3" s="433"/>
      <c r="E3" s="433"/>
      <c r="F3" s="433"/>
      <c r="G3" s="433"/>
      <c r="H3" s="434"/>
      <c r="I3" s="277" t="s">
        <v>50</v>
      </c>
      <c r="J3" s="44" t="s">
        <v>91</v>
      </c>
      <c r="K3" s="277"/>
      <c r="L3" s="2"/>
      <c r="M3" s="2"/>
      <c r="N3" s="2"/>
      <c r="O3" s="2"/>
      <c r="P3" s="2"/>
      <c r="Q3" s="2"/>
      <c r="R3" s="2"/>
      <c r="S3" s="2"/>
      <c r="T3" s="2"/>
      <c r="U3" s="2"/>
      <c r="V3" s="2"/>
      <c r="W3" s="2"/>
      <c r="X3" s="438"/>
      <c r="Y3" s="438"/>
      <c r="Z3" s="438"/>
      <c r="AA3" s="438"/>
      <c r="AB3" s="275"/>
      <c r="AC3" s="2"/>
      <c r="AD3" s="2"/>
      <c r="AE3" s="2"/>
    </row>
    <row r="4" spans="1:31" ht="12" customHeight="1" x14ac:dyDescent="0.3">
      <c r="A4" s="2"/>
      <c r="B4" s="435"/>
      <c r="C4" s="436"/>
      <c r="D4" s="436"/>
      <c r="E4" s="436"/>
      <c r="F4" s="436"/>
      <c r="G4" s="436"/>
      <c r="H4" s="437"/>
      <c r="I4" s="23" t="s">
        <v>29</v>
      </c>
      <c r="J4" s="3" t="s">
        <v>30</v>
      </c>
      <c r="K4" s="23"/>
      <c r="L4" s="2"/>
      <c r="M4" s="2"/>
      <c r="N4" s="2"/>
      <c r="O4" s="2"/>
      <c r="P4" s="2"/>
      <c r="Q4" s="2"/>
      <c r="R4" s="2"/>
      <c r="S4" s="2"/>
      <c r="T4" s="2"/>
      <c r="U4" s="2"/>
      <c r="V4" s="2"/>
      <c r="W4" s="2"/>
      <c r="X4" s="275"/>
      <c r="Y4" s="275"/>
      <c r="Z4" s="275"/>
      <c r="AA4" s="275"/>
      <c r="AB4" s="275"/>
      <c r="AC4" s="2"/>
      <c r="AD4" s="2"/>
      <c r="AE4" s="2"/>
    </row>
    <row r="5" spans="1:31" ht="12" customHeight="1" x14ac:dyDescent="0.3">
      <c r="A5" s="2"/>
      <c r="B5" s="276"/>
      <c r="C5" s="213" t="s">
        <v>209</v>
      </c>
      <c r="D5" s="276" t="s">
        <v>210</v>
      </c>
      <c r="E5" s="276"/>
      <c r="F5" s="276" t="s">
        <v>33</v>
      </c>
      <c r="G5" s="276" t="s">
        <v>31</v>
      </c>
      <c r="H5" s="278" t="s">
        <v>34</v>
      </c>
      <c r="I5" s="26" t="s">
        <v>2</v>
      </c>
      <c r="J5" s="43" t="s">
        <v>35</v>
      </c>
      <c r="K5" s="26" t="s">
        <v>154</v>
      </c>
      <c r="L5" s="2"/>
      <c r="M5" s="2"/>
      <c r="N5" s="2"/>
      <c r="O5" s="2"/>
      <c r="P5" s="2"/>
      <c r="Q5" s="2"/>
      <c r="R5" s="2"/>
      <c r="S5" s="2"/>
      <c r="T5" s="2"/>
      <c r="U5" s="2"/>
      <c r="V5" s="2"/>
      <c r="W5" s="2"/>
      <c r="X5" s="219"/>
      <c r="Y5" s="219"/>
      <c r="Z5" s="219"/>
      <c r="AA5" s="219"/>
      <c r="AB5" s="219"/>
      <c r="AC5" s="2"/>
      <c r="AD5" s="2"/>
      <c r="AE5" s="2"/>
    </row>
    <row r="6" spans="1:31" ht="12" customHeight="1" x14ac:dyDescent="0.3">
      <c r="A6" s="2"/>
      <c r="B6" s="5">
        <v>1</v>
      </c>
      <c r="C6" s="193">
        <v>1350</v>
      </c>
      <c r="D6" s="214">
        <v>1417</v>
      </c>
      <c r="E6" s="214"/>
      <c r="F6" s="214">
        <f>SUM(C6-D6)</f>
        <v>-67</v>
      </c>
      <c r="G6" s="214">
        <v>1474</v>
      </c>
      <c r="H6" s="214">
        <v>1626</v>
      </c>
      <c r="I6" s="162">
        <f>SUM(C6/D$17)</f>
        <v>8.9244397435049916E-2</v>
      </c>
      <c r="J6" s="161">
        <f>SUM(D6/D$17)</f>
        <v>9.36735638262709E-2</v>
      </c>
      <c r="K6" s="218">
        <f>SUM(I6-J6)</f>
        <v>-4.4291663912209844E-3</v>
      </c>
      <c r="L6" s="2"/>
      <c r="M6" s="2"/>
      <c r="N6" s="2"/>
      <c r="O6" s="2"/>
      <c r="P6" s="2"/>
      <c r="Q6" s="2"/>
      <c r="R6" s="2"/>
      <c r="S6" s="2"/>
      <c r="T6" s="2"/>
      <c r="U6" s="2"/>
      <c r="V6" s="2"/>
      <c r="W6" s="2"/>
      <c r="X6" s="2"/>
      <c r="Y6" s="2"/>
      <c r="Z6" s="2"/>
      <c r="AA6" s="2"/>
      <c r="AB6" s="2"/>
      <c r="AC6" s="2"/>
      <c r="AD6" s="2"/>
      <c r="AE6" s="2"/>
    </row>
    <row r="7" spans="1:31" ht="12" customHeight="1" x14ac:dyDescent="0.3">
      <c r="A7" s="2"/>
      <c r="B7" s="5">
        <v>2</v>
      </c>
      <c r="C7" s="193">
        <v>2616</v>
      </c>
      <c r="D7" s="214">
        <v>2866</v>
      </c>
      <c r="E7" s="214"/>
      <c r="F7" s="214">
        <f t="shared" ref="F7:F17" si="0">SUM(C7-D7)</f>
        <v>-250</v>
      </c>
      <c r="G7" s="214">
        <v>3003</v>
      </c>
      <c r="H7" s="214">
        <v>3096</v>
      </c>
      <c r="I7" s="162">
        <f t="shared" ref="I7:I17" si="1">SUM(C7/D$17)</f>
        <v>0.17293581014080783</v>
      </c>
      <c r="J7" s="161">
        <f t="shared" ref="J7:J17" si="2">SUM(D7/D$17)</f>
        <v>0.18946255040655782</v>
      </c>
      <c r="K7" s="218">
        <f t="shared" ref="K7:K17" si="3">SUM(I7-J7)</f>
        <v>-1.652674026574999E-2</v>
      </c>
      <c r="L7" s="2"/>
      <c r="M7" s="2"/>
      <c r="N7" s="2"/>
      <c r="O7" s="2"/>
      <c r="P7" s="2"/>
      <c r="Q7" s="2"/>
      <c r="R7" s="2"/>
      <c r="S7" s="2"/>
      <c r="T7" s="2"/>
      <c r="U7" s="2"/>
      <c r="V7" s="2"/>
      <c r="W7" s="2"/>
      <c r="X7" s="2"/>
      <c r="Y7" s="2"/>
      <c r="Z7" s="2"/>
      <c r="AA7" s="2"/>
      <c r="AB7" s="2"/>
      <c r="AC7" s="2"/>
      <c r="AD7" s="2"/>
      <c r="AE7" s="2"/>
    </row>
    <row r="8" spans="1:31" ht="12" customHeight="1" x14ac:dyDescent="0.3">
      <c r="A8" s="2"/>
      <c r="B8" s="5">
        <v>3</v>
      </c>
      <c r="C8" s="193">
        <v>4062</v>
      </c>
      <c r="D8" s="214">
        <v>4266</v>
      </c>
      <c r="E8" s="214"/>
      <c r="F8" s="214">
        <f t="shared" si="0"/>
        <v>-204</v>
      </c>
      <c r="G8" s="214">
        <v>4123</v>
      </c>
      <c r="H8" s="214">
        <v>4155</v>
      </c>
      <c r="I8" s="162">
        <f t="shared" si="1"/>
        <v>0.26852647583790573</v>
      </c>
      <c r="J8" s="161">
        <f t="shared" si="2"/>
        <v>0.28201229589475774</v>
      </c>
      <c r="K8" s="218">
        <f t="shared" si="3"/>
        <v>-1.3485820056852005E-2</v>
      </c>
      <c r="L8" s="2"/>
      <c r="M8" s="2"/>
      <c r="N8" s="2"/>
      <c r="O8" s="2"/>
      <c r="P8" s="2"/>
      <c r="Q8" s="2"/>
      <c r="R8" s="2"/>
      <c r="S8" s="2"/>
      <c r="T8" s="2"/>
      <c r="U8" s="2"/>
      <c r="V8" s="2"/>
      <c r="W8" s="2"/>
      <c r="X8" s="2"/>
      <c r="Y8" s="2"/>
      <c r="Z8" s="2"/>
      <c r="AA8" s="2"/>
      <c r="AB8" s="2"/>
      <c r="AC8" s="2"/>
      <c r="AD8" s="2"/>
      <c r="AE8" s="2"/>
    </row>
    <row r="9" spans="1:31" ht="12" customHeight="1" x14ac:dyDescent="0.3">
      <c r="A9" s="2"/>
      <c r="B9" s="5">
        <v>4</v>
      </c>
      <c r="C9" s="193">
        <v>5334</v>
      </c>
      <c r="D9" s="214">
        <v>5673</v>
      </c>
      <c r="E9" s="214"/>
      <c r="F9" s="214">
        <f t="shared" si="0"/>
        <v>-339</v>
      </c>
      <c r="G9" s="214">
        <v>5650</v>
      </c>
      <c r="H9" s="214">
        <v>5693</v>
      </c>
      <c r="I9" s="162">
        <f t="shared" si="1"/>
        <v>0.35261453031004164</v>
      </c>
      <c r="J9" s="161">
        <f t="shared" si="2"/>
        <v>0.37502479011039863</v>
      </c>
      <c r="K9" s="218">
        <f t="shared" si="3"/>
        <v>-2.2410259800356991E-2</v>
      </c>
      <c r="L9" s="2"/>
      <c r="M9" s="2"/>
      <c r="N9" s="2"/>
      <c r="O9" s="2"/>
      <c r="P9" s="2"/>
      <c r="Q9" s="2"/>
      <c r="R9" s="2"/>
      <c r="S9" s="2"/>
      <c r="T9" s="2"/>
      <c r="U9" s="2"/>
      <c r="V9" s="2"/>
      <c r="W9" s="2"/>
      <c r="X9" s="2"/>
      <c r="Y9" s="2"/>
      <c r="Z9" s="2"/>
      <c r="AA9" s="2"/>
      <c r="AB9" s="2"/>
      <c r="AC9" s="2"/>
      <c r="AD9" s="2"/>
      <c r="AE9" s="2"/>
    </row>
    <row r="10" spans="1:31" ht="12" customHeight="1" x14ac:dyDescent="0.3">
      <c r="A10" s="2"/>
      <c r="B10" s="5">
        <v>5</v>
      </c>
      <c r="C10" s="193">
        <v>6942</v>
      </c>
      <c r="D10" s="214">
        <v>7028</v>
      </c>
      <c r="E10" s="214"/>
      <c r="F10" s="214">
        <f t="shared" si="0"/>
        <v>-86</v>
      </c>
      <c r="G10" s="214">
        <v>7289</v>
      </c>
      <c r="H10" s="214">
        <v>7345</v>
      </c>
      <c r="I10" s="162">
        <f t="shared" si="1"/>
        <v>0.45891452369934554</v>
      </c>
      <c r="J10" s="161">
        <f t="shared" si="2"/>
        <v>0.46459972235076352</v>
      </c>
      <c r="K10" s="218">
        <f t="shared" si="3"/>
        <v>-5.6851986514179775E-3</v>
      </c>
      <c r="L10" s="2"/>
      <c r="M10" s="2"/>
      <c r="N10" s="2"/>
      <c r="O10" s="2"/>
      <c r="P10" s="2"/>
      <c r="Q10" s="2"/>
      <c r="R10" s="2"/>
      <c r="S10" s="2"/>
      <c r="T10" s="2"/>
      <c r="U10" s="2"/>
      <c r="V10" s="2"/>
      <c r="W10" s="2"/>
      <c r="X10" s="2"/>
      <c r="Y10" s="2"/>
      <c r="Z10" s="2"/>
      <c r="AA10" s="2"/>
      <c r="AB10" s="2"/>
      <c r="AC10" s="2"/>
      <c r="AD10" s="2"/>
      <c r="AE10" s="2"/>
    </row>
    <row r="11" spans="1:31" ht="12" customHeight="1" x14ac:dyDescent="0.3">
      <c r="A11" s="2"/>
      <c r="B11" s="5">
        <v>6</v>
      </c>
      <c r="C11" s="193">
        <v>6534</v>
      </c>
      <c r="D11" s="214">
        <v>6843</v>
      </c>
      <c r="E11" s="214"/>
      <c r="F11" s="214">
        <f t="shared" si="0"/>
        <v>-309</v>
      </c>
      <c r="G11" s="214">
        <v>7405</v>
      </c>
      <c r="H11" s="214">
        <v>7462</v>
      </c>
      <c r="I11" s="162">
        <f t="shared" si="1"/>
        <v>0.43194288358564159</v>
      </c>
      <c r="J11" s="161">
        <f t="shared" si="2"/>
        <v>0.45236993455410857</v>
      </c>
      <c r="K11" s="218">
        <f t="shared" si="3"/>
        <v>-2.0427050968466975E-2</v>
      </c>
      <c r="L11" s="2"/>
      <c r="M11" s="2"/>
      <c r="N11" s="2"/>
      <c r="O11" s="2"/>
      <c r="P11" s="2"/>
      <c r="Q11" s="2"/>
      <c r="R11" s="2"/>
      <c r="S11" s="2"/>
      <c r="T11" s="2"/>
      <c r="U11" s="2"/>
      <c r="V11" s="2"/>
      <c r="W11" s="2"/>
      <c r="X11" s="2"/>
      <c r="Y11" s="2"/>
      <c r="Z11" s="2"/>
      <c r="AA11" s="2"/>
      <c r="AB11" s="2"/>
      <c r="AC11" s="2"/>
      <c r="AD11" s="2"/>
      <c r="AE11" s="2"/>
    </row>
    <row r="12" spans="1:31" ht="12" customHeight="1" x14ac:dyDescent="0.3">
      <c r="A12" s="2"/>
      <c r="B12" s="5">
        <v>7</v>
      </c>
      <c r="C12" s="193">
        <v>7881</v>
      </c>
      <c r="D12" s="214">
        <v>8259</v>
      </c>
      <c r="E12" s="214"/>
      <c r="F12" s="214">
        <f t="shared" si="0"/>
        <v>-378</v>
      </c>
      <c r="G12" s="214">
        <v>8868</v>
      </c>
      <c r="H12" s="214">
        <v>8936</v>
      </c>
      <c r="I12" s="162">
        <f t="shared" si="1"/>
        <v>0.52098896013750251</v>
      </c>
      <c r="J12" s="161">
        <f t="shared" si="2"/>
        <v>0.54597739141931645</v>
      </c>
      <c r="K12" s="218">
        <f t="shared" si="3"/>
        <v>-2.4988431281813939E-2</v>
      </c>
      <c r="L12" s="2"/>
      <c r="M12" s="2"/>
      <c r="N12" s="2"/>
      <c r="O12" s="2"/>
      <c r="P12" s="2"/>
      <c r="Q12" s="2"/>
      <c r="R12" s="2"/>
      <c r="S12" s="2"/>
      <c r="T12" s="2"/>
      <c r="U12" s="2"/>
      <c r="V12" s="2"/>
      <c r="W12" s="2"/>
      <c r="X12" s="2"/>
      <c r="Y12" s="2"/>
      <c r="Z12" s="2"/>
      <c r="AA12" s="2"/>
      <c r="AB12" s="2"/>
      <c r="AC12" s="2"/>
      <c r="AD12" s="2"/>
      <c r="AE12" s="2"/>
    </row>
    <row r="13" spans="1:31" ht="12" customHeight="1" x14ac:dyDescent="0.3">
      <c r="A13" s="2"/>
      <c r="B13" s="5">
        <v>8</v>
      </c>
      <c r="C13" s="193">
        <v>9297</v>
      </c>
      <c r="D13" s="214">
        <v>9537</v>
      </c>
      <c r="E13" s="214"/>
      <c r="F13" s="214">
        <f t="shared" si="0"/>
        <v>-240</v>
      </c>
      <c r="G13" s="214">
        <v>10536</v>
      </c>
      <c r="H13" s="214">
        <v>10617</v>
      </c>
      <c r="I13" s="162">
        <f t="shared" si="1"/>
        <v>0.61459641700271039</v>
      </c>
      <c r="J13" s="161">
        <f t="shared" si="2"/>
        <v>0.63046208765783041</v>
      </c>
      <c r="K13" s="218">
        <f t="shared" si="3"/>
        <v>-1.5865670655120012E-2</v>
      </c>
      <c r="L13" s="2"/>
      <c r="M13" s="2"/>
      <c r="N13" s="2"/>
      <c r="O13" s="2"/>
      <c r="P13" s="2"/>
      <c r="Q13" s="2"/>
      <c r="R13" s="2"/>
      <c r="S13" s="2"/>
      <c r="T13" s="2"/>
      <c r="U13" s="2"/>
      <c r="V13" s="2"/>
      <c r="W13" s="2"/>
      <c r="X13" s="2"/>
      <c r="Y13" s="2"/>
      <c r="Z13" s="2"/>
      <c r="AA13" s="2"/>
      <c r="AB13" s="2"/>
      <c r="AC13" s="2"/>
      <c r="AD13" s="2"/>
      <c r="AE13" s="2"/>
    </row>
    <row r="14" spans="1:31" ht="12" customHeight="1" x14ac:dyDescent="0.3">
      <c r="A14" s="2"/>
      <c r="B14" s="5">
        <v>9</v>
      </c>
      <c r="C14" s="193"/>
      <c r="D14" s="214">
        <v>11047</v>
      </c>
      <c r="E14" s="214"/>
      <c r="F14" s="214">
        <f t="shared" si="0"/>
        <v>-11047</v>
      </c>
      <c r="G14" s="214">
        <v>11205</v>
      </c>
      <c r="H14" s="214">
        <v>11438</v>
      </c>
      <c r="I14" s="162">
        <f t="shared" si="1"/>
        <v>0</v>
      </c>
      <c r="J14" s="161">
        <f t="shared" si="2"/>
        <v>0.73028359886296024</v>
      </c>
      <c r="K14" s="218">
        <f t="shared" si="3"/>
        <v>-0.73028359886296024</v>
      </c>
      <c r="L14" s="2"/>
      <c r="M14" s="2"/>
      <c r="N14" s="2"/>
      <c r="O14" s="2"/>
      <c r="P14" s="2"/>
      <c r="Q14" s="2"/>
      <c r="R14" s="2"/>
      <c r="S14" s="2"/>
      <c r="T14" s="2"/>
      <c r="U14" s="2"/>
      <c r="V14" s="2"/>
      <c r="W14" s="2"/>
      <c r="X14" s="2"/>
      <c r="Y14" s="2"/>
      <c r="Z14" s="2"/>
      <c r="AA14" s="2"/>
      <c r="AB14" s="2"/>
      <c r="AC14" s="2"/>
      <c r="AD14" s="2"/>
      <c r="AE14" s="2"/>
    </row>
    <row r="15" spans="1:31" ht="12" customHeight="1" x14ac:dyDescent="0.3">
      <c r="A15" s="2"/>
      <c r="B15" s="5">
        <v>10</v>
      </c>
      <c r="C15" s="193"/>
      <c r="D15" s="214">
        <v>12180</v>
      </c>
      <c r="E15" s="214"/>
      <c r="F15" s="214">
        <f t="shared" si="0"/>
        <v>-12180</v>
      </c>
      <c r="G15" s="214">
        <v>11835</v>
      </c>
      <c r="H15" s="214">
        <v>12776</v>
      </c>
      <c r="I15" s="162">
        <f t="shared" si="1"/>
        <v>0</v>
      </c>
      <c r="J15" s="161">
        <f t="shared" si="2"/>
        <v>0.80518278574733915</v>
      </c>
      <c r="K15" s="218">
        <f t="shared" si="3"/>
        <v>-0.80518278574733915</v>
      </c>
      <c r="L15" s="2"/>
      <c r="M15" s="2"/>
      <c r="N15" s="2"/>
      <c r="O15" s="2"/>
      <c r="P15" s="2"/>
      <c r="Q15" s="2"/>
      <c r="R15" s="2"/>
      <c r="S15" s="2"/>
      <c r="T15" s="2"/>
      <c r="U15" s="2"/>
      <c r="V15" s="2"/>
      <c r="W15" s="2"/>
      <c r="X15" s="2"/>
      <c r="Y15" s="2"/>
      <c r="Z15" s="2"/>
      <c r="AA15" s="2"/>
      <c r="AB15" s="2"/>
      <c r="AC15" s="2"/>
      <c r="AD15" s="2"/>
      <c r="AE15" s="2"/>
    </row>
    <row r="16" spans="1:31" ht="12" customHeight="1" x14ac:dyDescent="0.3">
      <c r="A16" s="2"/>
      <c r="B16" s="5">
        <v>11</v>
      </c>
      <c r="C16" s="193"/>
      <c r="D16" s="214">
        <v>13612</v>
      </c>
      <c r="E16" s="214"/>
      <c r="F16" s="214">
        <f t="shared" si="0"/>
        <v>-13612</v>
      </c>
      <c r="G16" s="214">
        <v>13309</v>
      </c>
      <c r="H16" s="214">
        <v>14221</v>
      </c>
      <c r="I16" s="162">
        <f t="shared" si="1"/>
        <v>0</v>
      </c>
      <c r="J16" s="161">
        <f t="shared" si="2"/>
        <v>0.89984795398955508</v>
      </c>
      <c r="K16" s="218">
        <f t="shared" si="3"/>
        <v>-0.89984795398955508</v>
      </c>
      <c r="L16" s="2"/>
      <c r="M16" s="2"/>
      <c r="N16" s="2"/>
      <c r="O16" s="2"/>
      <c r="P16" s="2"/>
      <c r="Q16" s="2"/>
      <c r="R16" s="2"/>
      <c r="S16" s="2"/>
      <c r="T16" s="2"/>
      <c r="U16" s="2"/>
      <c r="V16" s="2"/>
      <c r="W16" s="2"/>
      <c r="X16" s="2"/>
      <c r="Y16" s="2"/>
      <c r="Z16" s="2"/>
      <c r="AA16" s="2"/>
      <c r="AB16" s="2"/>
      <c r="AC16" s="2"/>
      <c r="AD16" s="2"/>
      <c r="AE16" s="2"/>
    </row>
    <row r="17" spans="1:31" ht="12" customHeight="1" x14ac:dyDescent="0.3">
      <c r="A17" s="2"/>
      <c r="B17" s="5">
        <v>12</v>
      </c>
      <c r="C17" s="193"/>
      <c r="D17" s="214">
        <v>15127</v>
      </c>
      <c r="E17" s="214"/>
      <c r="F17" s="214">
        <f t="shared" si="0"/>
        <v>-15127</v>
      </c>
      <c r="G17" s="211">
        <v>15035</v>
      </c>
      <c r="H17" s="214">
        <v>15544</v>
      </c>
      <c r="I17" s="162">
        <f t="shared" si="1"/>
        <v>0</v>
      </c>
      <c r="J17" s="161">
        <f t="shared" si="2"/>
        <v>1</v>
      </c>
      <c r="K17" s="218">
        <f t="shared" si="3"/>
        <v>-1</v>
      </c>
      <c r="L17" s="2"/>
      <c r="M17" s="2"/>
      <c r="N17" s="2"/>
      <c r="O17" s="2"/>
      <c r="P17" s="2"/>
      <c r="Q17" s="2"/>
      <c r="R17" s="2"/>
      <c r="S17" s="2"/>
      <c r="T17" s="2"/>
      <c r="U17" s="2"/>
      <c r="V17" s="2"/>
      <c r="W17" s="2"/>
      <c r="X17" s="2"/>
      <c r="Y17" s="2"/>
      <c r="Z17" s="2"/>
      <c r="AA17" s="2"/>
      <c r="AB17" s="2"/>
      <c r="AC17" s="2"/>
      <c r="AD17" s="2"/>
      <c r="AE17" s="2"/>
    </row>
    <row r="18" spans="1:31" ht="12" customHeight="1"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row>
    <row r="19" spans="1:31" ht="12" customHeight="1" x14ac:dyDescent="0.3">
      <c r="A19" s="2"/>
      <c r="B19" s="177"/>
      <c r="C19" s="177"/>
      <c r="D19" s="178"/>
      <c r="E19" s="178"/>
      <c r="F19" s="178"/>
      <c r="G19" s="178"/>
      <c r="H19" s="178"/>
      <c r="I19" s="178"/>
      <c r="J19" s="178"/>
      <c r="K19" s="178"/>
      <c r="L19" s="178"/>
      <c r="M19" s="178"/>
      <c r="N19" s="178"/>
      <c r="O19" s="178"/>
      <c r="P19" s="178"/>
      <c r="Q19" s="178"/>
      <c r="R19" s="178"/>
      <c r="S19" s="179"/>
      <c r="T19" s="2"/>
      <c r="U19" s="2"/>
      <c r="V19" s="2"/>
      <c r="W19" s="2"/>
      <c r="X19" s="2"/>
      <c r="Y19" s="2"/>
      <c r="Z19" s="2"/>
      <c r="AA19" s="2"/>
      <c r="AB19" s="2"/>
      <c r="AC19" s="2"/>
      <c r="AD19" s="2"/>
      <c r="AE19" s="2"/>
    </row>
    <row r="20" spans="1:31" ht="12" customHeight="1" x14ac:dyDescent="0.3">
      <c r="A20" s="2"/>
      <c r="B20" s="180"/>
      <c r="C20" s="359" t="s">
        <v>740</v>
      </c>
      <c r="D20" s="182"/>
      <c r="E20" s="182"/>
      <c r="F20" s="182"/>
      <c r="G20" s="182"/>
      <c r="H20" s="182"/>
      <c r="I20" s="182"/>
      <c r="J20" s="182"/>
      <c r="K20" s="182"/>
      <c r="L20" s="182"/>
      <c r="M20" s="182"/>
      <c r="N20" s="182"/>
      <c r="O20" s="182"/>
      <c r="P20" s="182"/>
      <c r="Q20" s="182"/>
      <c r="R20" s="182"/>
      <c r="S20" s="183"/>
      <c r="T20" s="2"/>
      <c r="U20" s="2"/>
      <c r="V20" s="2"/>
      <c r="W20" s="2"/>
      <c r="X20" s="2"/>
      <c r="Y20" s="2"/>
      <c r="Z20" s="2"/>
      <c r="AA20" s="2"/>
      <c r="AB20" s="2"/>
      <c r="AC20" s="2"/>
      <c r="AD20" s="2"/>
      <c r="AE20" s="2"/>
    </row>
    <row r="21" spans="1:31" ht="12" customHeight="1" x14ac:dyDescent="0.3">
      <c r="A21" s="2"/>
      <c r="B21" s="180"/>
      <c r="C21" s="180" t="s">
        <v>741</v>
      </c>
      <c r="D21" s="182"/>
      <c r="E21" s="182"/>
      <c r="F21" s="182"/>
      <c r="G21" s="182"/>
      <c r="H21" s="182"/>
      <c r="I21" s="182"/>
      <c r="J21" s="182"/>
      <c r="K21" s="182"/>
      <c r="L21" s="182"/>
      <c r="M21" s="182"/>
      <c r="N21" s="182"/>
      <c r="O21" s="182"/>
      <c r="P21" s="182"/>
      <c r="Q21" s="182"/>
      <c r="R21" s="182"/>
      <c r="S21" s="183"/>
      <c r="T21" s="2"/>
      <c r="U21" s="2"/>
      <c r="V21" s="2"/>
      <c r="W21" s="2"/>
      <c r="X21" s="2"/>
      <c r="Y21" s="2"/>
      <c r="Z21" s="2"/>
      <c r="AA21" s="2"/>
      <c r="AB21" s="2"/>
      <c r="AC21" s="2"/>
      <c r="AD21" s="2"/>
      <c r="AE21" s="2"/>
    </row>
    <row r="22" spans="1:31" ht="12" customHeight="1" x14ac:dyDescent="0.3">
      <c r="A22" s="2"/>
      <c r="B22" s="180"/>
      <c r="C22" s="180" t="s">
        <v>742</v>
      </c>
      <c r="D22" s="182"/>
      <c r="E22" s="182"/>
      <c r="F22" s="182"/>
      <c r="G22" s="182"/>
      <c r="H22" s="182"/>
      <c r="I22" s="182"/>
      <c r="J22" s="182"/>
      <c r="K22" s="182"/>
      <c r="L22" s="182"/>
      <c r="M22" s="182"/>
      <c r="N22" s="182"/>
      <c r="O22" s="182"/>
      <c r="P22" s="182"/>
      <c r="Q22" s="182"/>
      <c r="R22" s="182"/>
      <c r="S22" s="183"/>
      <c r="T22" s="2"/>
      <c r="U22" s="2"/>
      <c r="V22" s="2"/>
      <c r="W22" s="2"/>
      <c r="X22" s="2"/>
      <c r="Y22" s="2"/>
      <c r="Z22" s="2"/>
      <c r="AA22" s="2"/>
      <c r="AB22" s="2"/>
      <c r="AC22" s="2"/>
      <c r="AD22" s="2"/>
      <c r="AE22" s="2"/>
    </row>
    <row r="23" spans="1:31" ht="12" customHeight="1" x14ac:dyDescent="0.3">
      <c r="A23" s="2"/>
      <c r="B23" s="184"/>
      <c r="C23" s="180" t="s">
        <v>743</v>
      </c>
      <c r="D23" s="182"/>
      <c r="E23" s="182"/>
      <c r="F23" s="182"/>
      <c r="G23" s="182"/>
      <c r="H23" s="182"/>
      <c r="I23" s="182"/>
      <c r="J23" s="182"/>
      <c r="K23" s="182"/>
      <c r="L23" s="182"/>
      <c r="M23" s="182"/>
      <c r="N23" s="182"/>
      <c r="O23" s="182"/>
      <c r="P23" s="182"/>
      <c r="Q23" s="182"/>
      <c r="R23" s="182"/>
      <c r="S23" s="183"/>
      <c r="T23" s="2"/>
      <c r="U23" s="2"/>
      <c r="V23" s="2"/>
      <c r="W23" s="2"/>
      <c r="X23" s="2"/>
      <c r="Y23" s="2"/>
      <c r="Z23" s="2"/>
      <c r="AA23" s="2"/>
      <c r="AB23" s="2"/>
      <c r="AC23" s="2"/>
      <c r="AD23" s="2"/>
      <c r="AE23" s="2"/>
    </row>
    <row r="24" spans="1:31" ht="12" customHeight="1" x14ac:dyDescent="0.3">
      <c r="A24" s="2"/>
      <c r="B24" s="2"/>
      <c r="C24" s="184"/>
      <c r="D24" s="185"/>
      <c r="E24" s="185"/>
      <c r="F24" s="185"/>
      <c r="G24" s="185"/>
      <c r="H24" s="185"/>
      <c r="I24" s="185"/>
      <c r="J24" s="185"/>
      <c r="K24" s="185"/>
      <c r="L24" s="185"/>
      <c r="M24" s="185"/>
      <c r="N24" s="185"/>
      <c r="O24" s="185"/>
      <c r="P24" s="185"/>
      <c r="Q24" s="185"/>
      <c r="R24" s="185"/>
      <c r="S24" s="186"/>
      <c r="T24" s="2"/>
      <c r="U24" s="2"/>
      <c r="V24" s="2"/>
      <c r="W24" s="2"/>
      <c r="X24" s="2"/>
      <c r="Y24" s="2"/>
      <c r="Z24" s="2"/>
      <c r="AA24" s="2"/>
      <c r="AB24" s="2"/>
      <c r="AC24" s="2"/>
      <c r="AD24" s="2"/>
      <c r="AE24" s="2"/>
    </row>
    <row r="25" spans="1:31" ht="12"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1" ht="12"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1:31" ht="12"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row>
    <row r="28" spans="1:31" ht="12"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row>
    <row r="29" spans="1:31" ht="12"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row>
    <row r="30" spans="1:31" ht="12"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row>
    <row r="31" spans="1:31" ht="12"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row r="32" spans="1:31" ht="12"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row>
    <row r="33" spans="1:31" ht="12"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row>
    <row r="34" spans="1:31" ht="12"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row>
    <row r="35" spans="1:31" ht="12"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row>
    <row r="36" spans="1:31" ht="12"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spans="1:31" ht="12"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row r="38" spans="1:31" ht="12"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row>
    <row r="39" spans="1:31" ht="12"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row r="40" spans="1:31" ht="12"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ht="12"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ht="12"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43" spans="1:31" ht="12"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row>
    <row r="44" spans="1:31" ht="12"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1" ht="12"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row>
    <row r="46" spans="1:31" ht="12"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31" ht="12"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1" ht="12"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spans="1:31"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row>
    <row r="50" spans="1:31"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row>
    <row r="51" spans="1:31"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row>
    <row r="52" spans="1:31"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row>
    <row r="53" spans="1:31"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row r="54" spans="1:31"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row>
    <row r="55" spans="1:31"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row>
    <row r="56" spans="1:31"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1:31"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1:31"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1:31"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31"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1:31"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1:31"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row>
    <row r="63" spans="1:3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row>
    <row r="64" spans="1:3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row>
    <row r="65" spans="1:3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row>
    <row r="66" spans="1:3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row>
    <row r="67" spans="1:3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row>
    <row r="68" spans="1:3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row>
    <row r="69" spans="1:3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row>
    <row r="70" spans="1:3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row>
    <row r="71" spans="1:3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spans="1:3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spans="1:3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spans="1:3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1:3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spans="1:3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spans="1:3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spans="1:3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spans="1:3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spans="1:3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spans="1:3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spans="1:3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spans="1:3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spans="1:31" x14ac:dyDescent="0.3">
      <c r="A85" s="2"/>
      <c r="B85" s="122"/>
      <c r="C85" s="12"/>
      <c r="D85" s="12" t="s">
        <v>102</v>
      </c>
      <c r="E85" s="12" t="s">
        <v>103</v>
      </c>
      <c r="F85" s="447" t="s">
        <v>105</v>
      </c>
      <c r="G85" s="448"/>
      <c r="H85" s="122"/>
      <c r="I85" s="2"/>
      <c r="J85" s="2"/>
      <c r="K85" s="2"/>
      <c r="L85" s="2"/>
      <c r="M85" s="2"/>
      <c r="N85" s="2"/>
      <c r="O85" s="2"/>
      <c r="P85" s="449" t="s">
        <v>170</v>
      </c>
      <c r="Q85" s="450"/>
      <c r="R85" s="450"/>
      <c r="S85" s="450"/>
      <c r="T85" s="450"/>
      <c r="U85" s="450"/>
      <c r="V85" s="450"/>
      <c r="W85" s="451"/>
      <c r="X85" s="2"/>
      <c r="Y85" s="2"/>
      <c r="Z85" s="2"/>
      <c r="AA85" s="2"/>
      <c r="AB85" s="2"/>
      <c r="AC85" s="2"/>
      <c r="AD85" s="2"/>
      <c r="AE85" s="2"/>
    </row>
    <row r="86" spans="1:31" x14ac:dyDescent="0.3">
      <c r="A86" s="2"/>
      <c r="B86" s="123"/>
      <c r="C86" s="136" t="s">
        <v>99</v>
      </c>
      <c r="D86" s="14" t="s">
        <v>101</v>
      </c>
      <c r="E86" s="14" t="s">
        <v>104</v>
      </c>
      <c r="F86" s="12" t="s">
        <v>92</v>
      </c>
      <c r="G86" s="13" t="s">
        <v>106</v>
      </c>
      <c r="H86" s="16" t="s">
        <v>26</v>
      </c>
      <c r="I86" s="2"/>
      <c r="J86" s="2"/>
      <c r="K86" s="2"/>
      <c r="L86" s="2"/>
      <c r="M86" s="2"/>
      <c r="N86" s="2"/>
      <c r="O86" s="2"/>
      <c r="P86" s="280"/>
      <c r="Q86" s="280" t="s">
        <v>31</v>
      </c>
      <c r="R86" s="280" t="s">
        <v>164</v>
      </c>
      <c r="S86" s="280" t="s">
        <v>32</v>
      </c>
      <c r="T86" s="280" t="s">
        <v>165</v>
      </c>
      <c r="U86" s="280" t="s">
        <v>68</v>
      </c>
      <c r="V86" s="280" t="s">
        <v>34</v>
      </c>
      <c r="W86" s="280" t="s">
        <v>166</v>
      </c>
      <c r="X86" s="2"/>
      <c r="Y86" s="2"/>
      <c r="Z86" s="2"/>
      <c r="AA86" s="2"/>
      <c r="AB86" s="2"/>
      <c r="AC86" s="2"/>
      <c r="AD86" s="2"/>
      <c r="AE86" s="2"/>
    </row>
    <row r="87" spans="1:31" x14ac:dyDescent="0.3">
      <c r="A87" s="2"/>
      <c r="B87" s="10">
        <v>1</v>
      </c>
      <c r="C87" s="10">
        <v>29</v>
      </c>
      <c r="D87" s="10">
        <v>0.81</v>
      </c>
      <c r="E87" s="153">
        <f>SUM(C87*D87)</f>
        <v>23.490000000000002</v>
      </c>
      <c r="F87" s="111">
        <v>1.4999999999999999E-2</v>
      </c>
      <c r="G87" s="111">
        <v>0.08</v>
      </c>
      <c r="H87" s="121">
        <v>0.03</v>
      </c>
      <c r="I87" s="2"/>
      <c r="J87" s="2"/>
      <c r="K87" s="2"/>
      <c r="L87" s="2"/>
      <c r="M87" s="2"/>
      <c r="N87" s="2"/>
      <c r="O87" s="2"/>
      <c r="P87" s="10"/>
      <c r="Q87" s="280" t="s">
        <v>167</v>
      </c>
      <c r="R87" s="146" t="s">
        <v>168</v>
      </c>
      <c r="S87" s="146" t="s">
        <v>167</v>
      </c>
      <c r="T87" s="146" t="s">
        <v>168</v>
      </c>
      <c r="U87" s="146" t="s">
        <v>168</v>
      </c>
      <c r="V87" s="146" t="s">
        <v>167</v>
      </c>
      <c r="W87" s="146" t="s">
        <v>169</v>
      </c>
      <c r="X87" s="2"/>
      <c r="Y87" s="2"/>
      <c r="Z87" s="2"/>
      <c r="AA87" s="2"/>
      <c r="AB87" s="2"/>
      <c r="AC87" s="2"/>
      <c r="AD87" s="2"/>
      <c r="AE87" s="2"/>
    </row>
    <row r="88" spans="1:31" x14ac:dyDescent="0.3">
      <c r="A88" s="2"/>
      <c r="B88" s="10">
        <v>2</v>
      </c>
      <c r="C88" s="10">
        <v>30</v>
      </c>
      <c r="D88" s="10">
        <v>0.79</v>
      </c>
      <c r="E88" s="153">
        <f t="shared" ref="E88:E98" si="4">SUM(C88*D88)</f>
        <v>23.700000000000003</v>
      </c>
      <c r="F88" s="111">
        <v>8.0000000000000002E-3</v>
      </c>
      <c r="G88" s="111">
        <v>8.7999999999999995E-2</v>
      </c>
      <c r="H88" s="18">
        <v>0.03</v>
      </c>
      <c r="I88" s="2"/>
      <c r="J88" s="2"/>
      <c r="K88" s="2"/>
      <c r="L88" s="2"/>
      <c r="M88" s="2"/>
      <c r="N88" s="2"/>
      <c r="O88" s="2"/>
      <c r="P88" s="10">
        <v>1</v>
      </c>
      <c r="Q88" s="17">
        <v>180</v>
      </c>
      <c r="R88" s="124">
        <f t="shared" ref="R88:R99" si="5">SUM(G6/Q88)</f>
        <v>8.1888888888888882</v>
      </c>
      <c r="S88" s="17">
        <v>180</v>
      </c>
      <c r="T88" s="124">
        <f t="shared" ref="T88:T99" si="6">SUM(D6/S88)</f>
        <v>7.8722222222222218</v>
      </c>
      <c r="U88" s="124">
        <f t="shared" ref="U88:U99" si="7">SUM(E6/S88)</f>
        <v>0</v>
      </c>
      <c r="V88" s="17">
        <v>180</v>
      </c>
      <c r="W88" s="124">
        <f t="shared" ref="W88:W99" si="8">SUM(H6/V88)</f>
        <v>9.0333333333333332</v>
      </c>
      <c r="X88" s="2"/>
      <c r="Y88" s="2"/>
      <c r="Z88" s="2"/>
      <c r="AA88" s="2"/>
      <c r="AB88" s="2"/>
      <c r="AC88" s="2"/>
      <c r="AD88" s="2"/>
      <c r="AE88" s="2"/>
    </row>
    <row r="89" spans="1:31" x14ac:dyDescent="0.3">
      <c r="A89" s="2"/>
      <c r="B89" s="10">
        <v>3</v>
      </c>
      <c r="C89" s="10">
        <v>30</v>
      </c>
      <c r="D89" s="10">
        <v>0.79</v>
      </c>
      <c r="E89" s="153">
        <f t="shared" si="4"/>
        <v>23.700000000000003</v>
      </c>
      <c r="F89" s="111">
        <v>1.4999999999999999E-2</v>
      </c>
      <c r="G89" s="111">
        <v>9.4E-2</v>
      </c>
      <c r="H89" s="18">
        <v>0.03</v>
      </c>
      <c r="I89" s="2"/>
      <c r="J89" s="2"/>
      <c r="K89" s="2"/>
      <c r="L89" s="2"/>
      <c r="M89" s="2"/>
      <c r="N89" s="2"/>
      <c r="O89" s="2"/>
      <c r="P89" s="10">
        <v>2</v>
      </c>
      <c r="Q89" s="17">
        <v>180</v>
      </c>
      <c r="R89" s="124">
        <f t="shared" si="5"/>
        <v>16.683333333333334</v>
      </c>
      <c r="S89" s="17">
        <v>180</v>
      </c>
      <c r="T89" s="124">
        <f t="shared" si="6"/>
        <v>15.922222222222222</v>
      </c>
      <c r="U89" s="124">
        <f t="shared" si="7"/>
        <v>0</v>
      </c>
      <c r="V89" s="17">
        <f>SUM(V88)</f>
        <v>180</v>
      </c>
      <c r="W89" s="124">
        <f t="shared" si="8"/>
        <v>17.2</v>
      </c>
      <c r="X89" s="2"/>
      <c r="Y89" s="2"/>
      <c r="Z89" s="2"/>
      <c r="AA89" s="2"/>
      <c r="AB89" s="2"/>
      <c r="AC89" s="2"/>
      <c r="AD89" s="2"/>
      <c r="AE89" s="2"/>
    </row>
    <row r="90" spans="1:31" x14ac:dyDescent="0.3">
      <c r="A90" s="2"/>
      <c r="B90" s="10">
        <v>4</v>
      </c>
      <c r="C90" s="10">
        <v>30</v>
      </c>
      <c r="D90" s="10">
        <v>0.79</v>
      </c>
      <c r="E90" s="153">
        <f t="shared" si="4"/>
        <v>23.700000000000003</v>
      </c>
      <c r="F90" s="111">
        <v>0.01</v>
      </c>
      <c r="G90" s="111">
        <v>9.5000000000000001E-2</v>
      </c>
      <c r="H90" s="18">
        <v>0.03</v>
      </c>
      <c r="I90" s="2"/>
      <c r="J90" s="2"/>
      <c r="K90" s="2"/>
      <c r="L90" s="2"/>
      <c r="M90" s="2"/>
      <c r="N90" s="2"/>
      <c r="O90" s="2"/>
      <c r="P90" s="10">
        <v>3</v>
      </c>
      <c r="Q90" s="17">
        <v>180</v>
      </c>
      <c r="R90" s="124">
        <f t="shared" si="5"/>
        <v>22.905555555555555</v>
      </c>
      <c r="S90" s="17">
        <v>180</v>
      </c>
      <c r="T90" s="124">
        <f t="shared" si="6"/>
        <v>23.7</v>
      </c>
      <c r="U90" s="124">
        <f t="shared" si="7"/>
        <v>0</v>
      </c>
      <c r="V90" s="17">
        <f>SUM(V88)</f>
        <v>180</v>
      </c>
      <c r="W90" s="124">
        <f t="shared" si="8"/>
        <v>23.083333333333332</v>
      </c>
      <c r="X90" s="2"/>
      <c r="Y90" s="2"/>
      <c r="Z90" s="2"/>
      <c r="AA90" s="2"/>
      <c r="AB90" s="2"/>
      <c r="AC90" s="2"/>
      <c r="AD90" s="2"/>
      <c r="AE90" s="2"/>
    </row>
    <row r="91" spans="1:31" x14ac:dyDescent="0.3">
      <c r="A91" s="2"/>
      <c r="B91" s="10">
        <v>5</v>
      </c>
      <c r="C91" s="10">
        <v>30</v>
      </c>
      <c r="D91" s="10">
        <v>0.79</v>
      </c>
      <c r="E91" s="153">
        <f t="shared" si="4"/>
        <v>23.700000000000003</v>
      </c>
      <c r="F91" s="111">
        <v>8.9999999999999993E-3</v>
      </c>
      <c r="G91" s="111">
        <v>9.0999999999999998E-2</v>
      </c>
      <c r="H91" s="18">
        <v>0.03</v>
      </c>
      <c r="I91" s="2"/>
      <c r="J91" s="2"/>
      <c r="K91" s="2"/>
      <c r="L91" s="2"/>
      <c r="M91" s="2"/>
      <c r="N91" s="2"/>
      <c r="O91" s="2"/>
      <c r="P91" s="10">
        <v>4</v>
      </c>
      <c r="Q91" s="17"/>
      <c r="R91" s="124" t="e">
        <f t="shared" si="5"/>
        <v>#DIV/0!</v>
      </c>
      <c r="S91" s="17">
        <v>180</v>
      </c>
      <c r="T91" s="124">
        <f t="shared" si="6"/>
        <v>31.516666666666666</v>
      </c>
      <c r="U91" s="124">
        <f t="shared" si="7"/>
        <v>0</v>
      </c>
      <c r="V91" s="17">
        <f>SUM(V88)</f>
        <v>180</v>
      </c>
      <c r="W91" s="124">
        <f t="shared" si="8"/>
        <v>31.627777777777776</v>
      </c>
      <c r="X91" s="2"/>
      <c r="Y91" s="2"/>
      <c r="Z91" s="2"/>
      <c r="AA91" s="2"/>
      <c r="AB91" s="2"/>
      <c r="AC91" s="2"/>
      <c r="AD91" s="2"/>
      <c r="AE91" s="2"/>
    </row>
    <row r="92" spans="1:31" x14ac:dyDescent="0.3">
      <c r="A92" s="2"/>
      <c r="B92" s="10">
        <v>6</v>
      </c>
      <c r="C92" s="10">
        <v>30</v>
      </c>
      <c r="D92" s="10">
        <v>0.79</v>
      </c>
      <c r="E92" s="153">
        <f t="shared" si="4"/>
        <v>23.700000000000003</v>
      </c>
      <c r="F92" s="111">
        <v>8.9999999999999993E-3</v>
      </c>
      <c r="G92" s="111">
        <v>0.09</v>
      </c>
      <c r="H92" s="18">
        <v>0.03</v>
      </c>
      <c r="I92" s="2"/>
      <c r="J92" s="2"/>
      <c r="K92" s="2"/>
      <c r="L92" s="2"/>
      <c r="M92" s="2"/>
      <c r="N92" s="2"/>
      <c r="O92" s="2"/>
      <c r="P92" s="10">
        <v>5</v>
      </c>
      <c r="Q92" s="17"/>
      <c r="R92" s="124" t="e">
        <f t="shared" si="5"/>
        <v>#DIV/0!</v>
      </c>
      <c r="S92" s="17">
        <v>180</v>
      </c>
      <c r="T92" s="124">
        <f t="shared" si="6"/>
        <v>39.044444444444444</v>
      </c>
      <c r="U92" s="124">
        <f t="shared" si="7"/>
        <v>0</v>
      </c>
      <c r="V92" s="17">
        <f>SUM(V88)</f>
        <v>180</v>
      </c>
      <c r="W92" s="124">
        <f t="shared" si="8"/>
        <v>40.805555555555557</v>
      </c>
      <c r="X92" s="2"/>
      <c r="Y92" s="2"/>
      <c r="Z92" s="2"/>
      <c r="AA92" s="2"/>
      <c r="AB92" s="2"/>
      <c r="AC92" s="2"/>
      <c r="AD92" s="2"/>
      <c r="AE92" s="2"/>
    </row>
    <row r="93" spans="1:31" x14ac:dyDescent="0.3">
      <c r="A93" s="2"/>
      <c r="B93" s="10">
        <v>7</v>
      </c>
      <c r="C93" s="10">
        <v>30</v>
      </c>
      <c r="D93" s="10">
        <v>0.79</v>
      </c>
      <c r="E93" s="153">
        <f t="shared" si="4"/>
        <v>23.700000000000003</v>
      </c>
      <c r="F93" s="111">
        <v>8.0000000000000002E-3</v>
      </c>
      <c r="G93" s="111">
        <v>8.8999999999999996E-2</v>
      </c>
      <c r="H93" s="18">
        <v>0.03</v>
      </c>
      <c r="I93" s="2"/>
      <c r="J93" s="2"/>
      <c r="K93" s="2"/>
      <c r="L93" s="2"/>
      <c r="M93" s="2"/>
      <c r="N93" s="2"/>
      <c r="O93" s="2"/>
      <c r="P93" s="10">
        <v>6</v>
      </c>
      <c r="Q93" s="17"/>
      <c r="R93" s="124" t="e">
        <f t="shared" si="5"/>
        <v>#DIV/0!</v>
      </c>
      <c r="S93" s="17">
        <v>180</v>
      </c>
      <c r="T93" s="124">
        <f t="shared" si="6"/>
        <v>38.016666666666666</v>
      </c>
      <c r="U93" s="124">
        <f t="shared" si="7"/>
        <v>0</v>
      </c>
      <c r="V93" s="17">
        <f>SUM(V88)</f>
        <v>180</v>
      </c>
      <c r="W93" s="124">
        <f t="shared" si="8"/>
        <v>41.455555555555556</v>
      </c>
      <c r="X93" s="2"/>
      <c r="Y93" s="2"/>
      <c r="Z93" s="2"/>
      <c r="AA93" s="2"/>
      <c r="AB93" s="2"/>
      <c r="AC93" s="2"/>
      <c r="AD93" s="2"/>
      <c r="AE93" s="2"/>
    </row>
    <row r="94" spans="1:31" x14ac:dyDescent="0.3">
      <c r="A94" s="2"/>
      <c r="B94" s="10">
        <v>8</v>
      </c>
      <c r="C94" s="10">
        <v>32</v>
      </c>
      <c r="D94" s="10"/>
      <c r="E94" s="153">
        <f t="shared" si="4"/>
        <v>0</v>
      </c>
      <c r="F94" s="111">
        <v>8.9999999999999993E-3</v>
      </c>
      <c r="G94" s="111">
        <v>8.5999999999999993E-2</v>
      </c>
      <c r="H94" s="18">
        <v>0.03</v>
      </c>
      <c r="I94" s="2"/>
      <c r="J94" s="2"/>
      <c r="K94" s="2"/>
      <c r="L94" s="2"/>
      <c r="M94" s="2"/>
      <c r="N94" s="2"/>
      <c r="O94" s="2"/>
      <c r="P94" s="10">
        <v>7</v>
      </c>
      <c r="Q94" s="17"/>
      <c r="R94" s="124" t="e">
        <f t="shared" si="5"/>
        <v>#DIV/0!</v>
      </c>
      <c r="S94" s="17">
        <v>180</v>
      </c>
      <c r="T94" s="124">
        <f t="shared" si="6"/>
        <v>45.883333333333333</v>
      </c>
      <c r="U94" s="124">
        <f t="shared" si="7"/>
        <v>0</v>
      </c>
      <c r="V94" s="17">
        <f>SUM(V88)</f>
        <v>180</v>
      </c>
      <c r="W94" s="124">
        <f t="shared" si="8"/>
        <v>49.644444444444446</v>
      </c>
      <c r="X94" s="2"/>
      <c r="Y94" s="2"/>
      <c r="Z94" s="2"/>
      <c r="AA94" s="2"/>
      <c r="AB94" s="2"/>
      <c r="AC94" s="2"/>
      <c r="AD94" s="2"/>
      <c r="AE94" s="2"/>
    </row>
    <row r="95" spans="1:31" x14ac:dyDescent="0.3">
      <c r="A95" s="2"/>
      <c r="B95" s="10">
        <v>9</v>
      </c>
      <c r="C95" s="10">
        <v>32</v>
      </c>
      <c r="D95" s="10"/>
      <c r="E95" s="153">
        <f t="shared" si="4"/>
        <v>0</v>
      </c>
      <c r="F95" s="111">
        <v>8.9999999999999993E-3</v>
      </c>
      <c r="G95" s="111">
        <v>8.4000000000000005E-2</v>
      </c>
      <c r="H95" s="18">
        <v>0.03</v>
      </c>
      <c r="I95" s="2"/>
      <c r="J95" s="2"/>
      <c r="K95" s="2"/>
      <c r="L95" s="2"/>
      <c r="M95" s="2"/>
      <c r="N95" s="2"/>
      <c r="O95" s="2"/>
      <c r="P95" s="10">
        <v>8</v>
      </c>
      <c r="Q95" s="17"/>
      <c r="R95" s="124" t="e">
        <f t="shared" si="5"/>
        <v>#DIV/0!</v>
      </c>
      <c r="S95" s="17">
        <v>180</v>
      </c>
      <c r="T95" s="124">
        <f t="shared" si="6"/>
        <v>52.983333333333334</v>
      </c>
      <c r="U95" s="124">
        <f t="shared" si="7"/>
        <v>0</v>
      </c>
      <c r="V95" s="17">
        <f>SUM(V88)</f>
        <v>180</v>
      </c>
      <c r="W95" s="124">
        <f t="shared" si="8"/>
        <v>58.983333333333334</v>
      </c>
      <c r="X95" s="2"/>
      <c r="Y95" s="2"/>
      <c r="Z95" s="2"/>
      <c r="AA95" s="2"/>
      <c r="AB95" s="2"/>
      <c r="AC95" s="2"/>
      <c r="AD95" s="2"/>
      <c r="AE95" s="2"/>
    </row>
    <row r="96" spans="1:31" x14ac:dyDescent="0.3">
      <c r="B96" s="10">
        <v>10</v>
      </c>
      <c r="C96" s="10">
        <v>32</v>
      </c>
      <c r="D96" s="10"/>
      <c r="E96" s="153">
        <f t="shared" si="4"/>
        <v>0</v>
      </c>
      <c r="F96" s="111">
        <v>8.9999999999999993E-3</v>
      </c>
      <c r="G96" s="111">
        <v>8.4000000000000005E-2</v>
      </c>
      <c r="H96" s="18">
        <v>0.03</v>
      </c>
      <c r="I96" s="2"/>
      <c r="J96" s="2"/>
      <c r="K96" s="2"/>
      <c r="L96" s="2"/>
      <c r="M96" s="2"/>
      <c r="N96" s="2"/>
      <c r="O96" s="2"/>
      <c r="P96" s="10">
        <v>9</v>
      </c>
      <c r="Q96" s="17"/>
      <c r="R96" s="124" t="e">
        <f t="shared" si="5"/>
        <v>#DIV/0!</v>
      </c>
      <c r="S96" s="17">
        <v>180</v>
      </c>
      <c r="T96" s="124">
        <f t="shared" si="6"/>
        <v>61.37222222222222</v>
      </c>
      <c r="U96" s="124">
        <f t="shared" si="7"/>
        <v>0</v>
      </c>
      <c r="V96" s="17">
        <f>SUM(V88)</f>
        <v>180</v>
      </c>
      <c r="W96" s="124">
        <f t="shared" si="8"/>
        <v>63.544444444444444</v>
      </c>
      <c r="X96" s="2"/>
      <c r="Y96" s="2"/>
      <c r="Z96" s="2"/>
      <c r="AA96" s="2"/>
      <c r="AB96" s="2"/>
    </row>
    <row r="97" spans="2:28" x14ac:dyDescent="0.3">
      <c r="B97" s="10">
        <v>11</v>
      </c>
      <c r="C97" s="10">
        <v>32</v>
      </c>
      <c r="D97" s="10"/>
      <c r="E97" s="153">
        <f t="shared" si="4"/>
        <v>0</v>
      </c>
      <c r="F97" s="111">
        <v>8.9999999999999993E-3</v>
      </c>
      <c r="G97" s="111">
        <v>8.3000000000000004E-2</v>
      </c>
      <c r="H97" s="18">
        <v>0.03</v>
      </c>
      <c r="I97" s="2"/>
      <c r="J97" s="2"/>
      <c r="K97" s="2"/>
      <c r="L97" s="2"/>
      <c r="M97" s="2"/>
      <c r="N97" s="2"/>
      <c r="O97" s="2"/>
      <c r="P97" s="10">
        <v>10</v>
      </c>
      <c r="Q97" s="17"/>
      <c r="R97" s="124" t="e">
        <f t="shared" si="5"/>
        <v>#DIV/0!</v>
      </c>
      <c r="S97" s="17">
        <v>180</v>
      </c>
      <c r="T97" s="124">
        <f t="shared" si="6"/>
        <v>67.666666666666671</v>
      </c>
      <c r="U97" s="124">
        <f t="shared" si="7"/>
        <v>0</v>
      </c>
      <c r="V97" s="17">
        <f>SUM(V88)</f>
        <v>180</v>
      </c>
      <c r="W97" s="124">
        <f t="shared" si="8"/>
        <v>70.977777777777774</v>
      </c>
      <c r="X97" s="2"/>
      <c r="Y97" s="2"/>
      <c r="Z97" s="2"/>
      <c r="AA97" s="2"/>
      <c r="AB97" s="2"/>
    </row>
    <row r="98" spans="2:28" x14ac:dyDescent="0.3">
      <c r="B98" s="10">
        <v>12</v>
      </c>
      <c r="C98" s="10">
        <v>32</v>
      </c>
      <c r="D98" s="10"/>
      <c r="E98" s="153">
        <f t="shared" si="4"/>
        <v>0</v>
      </c>
      <c r="F98" s="111">
        <v>0.01</v>
      </c>
      <c r="G98" s="111">
        <v>8.2000000000000003E-2</v>
      </c>
      <c r="H98" s="18">
        <v>0.03</v>
      </c>
      <c r="I98" s="2"/>
      <c r="J98" s="2"/>
      <c r="K98" s="2"/>
      <c r="L98" s="2"/>
      <c r="M98" s="2"/>
      <c r="N98" s="2"/>
      <c r="O98" s="2"/>
      <c r="P98" s="10">
        <v>11</v>
      </c>
      <c r="Q98" s="17"/>
      <c r="R98" s="124" t="e">
        <f t="shared" si="5"/>
        <v>#DIV/0!</v>
      </c>
      <c r="S98" s="17">
        <v>180</v>
      </c>
      <c r="T98" s="124">
        <f t="shared" si="6"/>
        <v>75.62222222222222</v>
      </c>
      <c r="U98" s="124">
        <f t="shared" si="7"/>
        <v>0</v>
      </c>
      <c r="V98" s="17">
        <f>SUM(V88)</f>
        <v>180</v>
      </c>
      <c r="W98" s="124">
        <f t="shared" si="8"/>
        <v>79.00555555555556</v>
      </c>
      <c r="X98" s="2"/>
      <c r="Y98" s="2"/>
      <c r="Z98" s="2"/>
      <c r="AA98" s="2"/>
      <c r="AB98" s="2"/>
    </row>
    <row r="99" spans="2:28" x14ac:dyDescent="0.3">
      <c r="B99" s="2"/>
      <c r="C99" s="2"/>
      <c r="D99" s="2"/>
      <c r="E99" s="2"/>
      <c r="F99" s="2"/>
      <c r="G99" s="2"/>
      <c r="H99" s="2"/>
      <c r="I99" s="2"/>
      <c r="J99" s="2"/>
      <c r="K99" s="2"/>
      <c r="L99" s="2"/>
      <c r="M99" s="2"/>
      <c r="N99" s="2"/>
      <c r="O99" s="2"/>
      <c r="P99" s="10">
        <v>12</v>
      </c>
      <c r="Q99" s="17"/>
      <c r="R99" s="124" t="e">
        <f t="shared" si="5"/>
        <v>#DIV/0!</v>
      </c>
      <c r="S99" s="17">
        <v>180</v>
      </c>
      <c r="T99" s="124">
        <f t="shared" si="6"/>
        <v>84.038888888888891</v>
      </c>
      <c r="U99" s="124">
        <f t="shared" si="7"/>
        <v>0</v>
      </c>
      <c r="V99" s="19">
        <f>SUM(V88)</f>
        <v>180</v>
      </c>
      <c r="W99" s="124">
        <f t="shared" si="8"/>
        <v>86.355555555555554</v>
      </c>
      <c r="X99" s="2"/>
      <c r="Y99" s="2"/>
      <c r="Z99" s="2"/>
      <c r="AA99" s="2"/>
      <c r="AB99" s="2"/>
    </row>
  </sheetData>
  <mergeCells count="4">
    <mergeCell ref="F85:G85"/>
    <mergeCell ref="P85:W85"/>
    <mergeCell ref="X3:AA3"/>
    <mergeCell ref="B3:H4"/>
  </mergeCells>
  <hyperlinks>
    <hyperlink ref="F85:G85" location="sykefr!A1" display="sjukefråvere i %"/>
    <hyperlink ref="C86" location="'tal tils'!A1" display="tal tils"/>
    <hyperlink ref="A1" location="FREMSIDE_ØKONOMI!A1" display="TILBAKE TIL FRAMSIDA"/>
  </hyperlinks>
  <pageMargins left="0.70866141732283472" right="0.70866141732283472" top="0.74803149606299213" bottom="0.74803149606299213" header="0.31496062992125984" footer="0.31496062992125984"/>
  <pageSetup paperSize="9" scale="52"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M115"/>
  <sheetViews>
    <sheetView workbookViewId="0"/>
  </sheetViews>
  <sheetFormatPr baseColWidth="10" defaultColWidth="11.453125" defaultRowHeight="12" x14ac:dyDescent="0.3"/>
  <cols>
    <col min="1" max="1" width="6.1796875" style="1" customWidth="1"/>
    <col min="2" max="2" width="2.81640625" style="1" customWidth="1"/>
    <col min="3" max="3" width="6.26953125" style="1" customWidth="1"/>
    <col min="4" max="4" width="6.453125" style="1" customWidth="1"/>
    <col min="5" max="5" width="6.54296875" style="1" customWidth="1"/>
    <col min="6" max="6" width="7.54296875" style="1" customWidth="1"/>
    <col min="7" max="7" width="7.453125" style="1" customWidth="1"/>
    <col min="8" max="8" width="7.1796875" style="1" customWidth="1"/>
    <col min="9" max="10" width="5.7265625" style="1" customWidth="1"/>
    <col min="11" max="11" width="7.7265625" style="1" customWidth="1"/>
    <col min="12" max="15" width="11.453125" style="1"/>
    <col min="16" max="16" width="4.26953125" style="1" customWidth="1"/>
    <col min="17" max="17" width="5.1796875" style="1" customWidth="1"/>
    <col min="18" max="18" width="6.81640625" style="1" customWidth="1"/>
    <col min="19" max="19" width="5.1796875" style="1" customWidth="1"/>
    <col min="20" max="20" width="6.81640625" style="1" customWidth="1"/>
    <col min="21" max="21" width="6.26953125" style="1" customWidth="1"/>
    <col min="22" max="22" width="5.453125" style="1" customWidth="1"/>
    <col min="23" max="23" width="6.26953125" style="1" customWidth="1"/>
    <col min="24" max="16384" width="11.453125" style="1"/>
  </cols>
  <sheetData>
    <row r="1" spans="1:39" ht="12" customHeight="1" x14ac:dyDescent="0.35">
      <c r="A1" s="163" t="s">
        <v>545</v>
      </c>
      <c r="B1"/>
      <c r="C1"/>
      <c r="D1"/>
      <c r="E1" s="2"/>
      <c r="F1" s="2"/>
      <c r="G1" s="2"/>
      <c r="H1" s="2"/>
      <c r="I1" s="2"/>
      <c r="J1" s="6"/>
      <c r="K1" s="6"/>
      <c r="L1" s="6"/>
      <c r="M1" s="2"/>
      <c r="N1" s="2"/>
      <c r="O1" s="2"/>
      <c r="P1" s="2"/>
      <c r="Q1" s="2"/>
      <c r="R1" s="2"/>
      <c r="S1" s="2"/>
      <c r="T1" s="2"/>
      <c r="U1" s="2"/>
      <c r="V1" s="2"/>
      <c r="W1" s="2"/>
      <c r="X1" s="2"/>
      <c r="Y1" s="2"/>
      <c r="Z1" s="2"/>
      <c r="AA1" s="2"/>
      <c r="AB1" s="2"/>
      <c r="AC1" s="2"/>
      <c r="AD1" s="2"/>
      <c r="AE1" s="2"/>
      <c r="AF1" s="2"/>
    </row>
    <row r="2" spans="1:39" ht="12" customHeight="1"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39" ht="12" customHeight="1" x14ac:dyDescent="0.3">
      <c r="A3" s="2"/>
      <c r="B3" s="432" t="s">
        <v>522</v>
      </c>
      <c r="C3" s="433"/>
      <c r="D3" s="433"/>
      <c r="E3" s="433"/>
      <c r="F3" s="433"/>
      <c r="G3" s="433"/>
      <c r="H3" s="434"/>
      <c r="I3" s="277" t="s">
        <v>50</v>
      </c>
      <c r="J3" s="44" t="s">
        <v>91</v>
      </c>
      <c r="K3" s="171"/>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39" ht="12" customHeight="1" x14ac:dyDescent="0.3">
      <c r="A4" s="2"/>
      <c r="B4" s="435"/>
      <c r="C4" s="436"/>
      <c r="D4" s="436"/>
      <c r="E4" s="436"/>
      <c r="F4" s="436"/>
      <c r="G4" s="436"/>
      <c r="H4" s="437"/>
      <c r="I4" s="23" t="s">
        <v>29</v>
      </c>
      <c r="J4" s="3" t="s">
        <v>30</v>
      </c>
      <c r="K4" s="235"/>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39" ht="12" customHeight="1" x14ac:dyDescent="0.3">
      <c r="A5" s="2"/>
      <c r="B5" s="276"/>
      <c r="C5" s="212" t="s">
        <v>209</v>
      </c>
      <c r="D5" s="276" t="s">
        <v>210</v>
      </c>
      <c r="E5" s="276"/>
      <c r="F5" s="276" t="s">
        <v>33</v>
      </c>
      <c r="G5" s="276" t="s">
        <v>31</v>
      </c>
      <c r="H5" s="278" t="s">
        <v>34</v>
      </c>
      <c r="I5" s="26" t="s">
        <v>2</v>
      </c>
      <c r="J5" s="43" t="s">
        <v>35</v>
      </c>
      <c r="K5" s="26" t="s">
        <v>154</v>
      </c>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ht="12" customHeight="1" x14ac:dyDescent="0.3">
      <c r="A6" s="2"/>
      <c r="B6" s="5">
        <v>1</v>
      </c>
      <c r="C6" s="152">
        <v>138</v>
      </c>
      <c r="D6" s="27">
        <v>207.15799999999999</v>
      </c>
      <c r="E6" s="27"/>
      <c r="F6" s="27">
        <f>SUM(C6-D6)</f>
        <v>-69.157999999999987</v>
      </c>
      <c r="G6" s="27">
        <v>2323</v>
      </c>
      <c r="H6" s="27">
        <v>2532</v>
      </c>
      <c r="I6" s="41">
        <f>SUM(C6/D$17)</f>
        <v>6.3013698630136991E-2</v>
      </c>
      <c r="J6" s="28">
        <f>SUM(D6/D$17)</f>
        <v>9.4592694063926938E-2</v>
      </c>
      <c r="K6" s="218">
        <f>SUM(I6-J6)</f>
        <v>-3.1578995433789947E-2</v>
      </c>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ht="12" customHeight="1" x14ac:dyDescent="0.3">
      <c r="A7" s="2"/>
      <c r="B7" s="5">
        <v>2</v>
      </c>
      <c r="C7" s="152">
        <v>321</v>
      </c>
      <c r="D7" s="27">
        <v>304.017</v>
      </c>
      <c r="E7" s="27"/>
      <c r="F7" s="27">
        <f t="shared" ref="F7:F17" si="0">SUM(C7-D7)</f>
        <v>16.983000000000004</v>
      </c>
      <c r="G7" s="27">
        <v>2882</v>
      </c>
      <c r="H7" s="27">
        <v>3148</v>
      </c>
      <c r="I7" s="41">
        <f t="shared" ref="I7:I17" si="1">SUM(C7/D$17)</f>
        <v>0.14657534246575343</v>
      </c>
      <c r="J7" s="28">
        <f t="shared" ref="J7:J17" si="2">SUM(D7/D$17)</f>
        <v>0.13882054794520549</v>
      </c>
      <c r="K7" s="218">
        <f t="shared" ref="K7:K17" si="3">SUM(I7-J7)</f>
        <v>7.7547945205479474E-3</v>
      </c>
      <c r="L7" s="2"/>
      <c r="M7" s="2"/>
      <c r="N7" s="2"/>
      <c r="O7" s="2"/>
      <c r="P7" s="2"/>
      <c r="Q7" s="2"/>
      <c r="R7" s="2"/>
      <c r="S7" s="2"/>
      <c r="T7" s="2"/>
      <c r="U7" s="2"/>
      <c r="V7" s="2"/>
      <c r="W7" s="2"/>
      <c r="X7" s="2"/>
      <c r="Y7" s="2"/>
      <c r="Z7" s="2"/>
      <c r="AA7" s="2"/>
      <c r="AB7" s="2"/>
      <c r="AC7" s="2"/>
      <c r="AD7" s="2"/>
      <c r="AE7" s="2"/>
      <c r="AF7" s="2"/>
      <c r="AG7" s="2"/>
      <c r="AH7" s="2"/>
      <c r="AI7" s="2"/>
      <c r="AJ7" s="2"/>
      <c r="AK7" s="2"/>
      <c r="AL7" s="2"/>
      <c r="AM7" s="2"/>
    </row>
    <row r="8" spans="1:39" ht="12" customHeight="1" x14ac:dyDescent="0.3">
      <c r="A8" s="2"/>
      <c r="B8" s="5">
        <v>3</v>
      </c>
      <c r="C8" s="152">
        <v>552</v>
      </c>
      <c r="D8" s="27">
        <v>405.51799999999997</v>
      </c>
      <c r="E8" s="27"/>
      <c r="F8" s="27">
        <f t="shared" si="0"/>
        <v>146.48200000000003</v>
      </c>
      <c r="G8" s="27">
        <v>3300</v>
      </c>
      <c r="H8" s="27">
        <v>3810</v>
      </c>
      <c r="I8" s="41">
        <f t="shared" si="1"/>
        <v>0.25205479452054796</v>
      </c>
      <c r="J8" s="28">
        <f t="shared" si="2"/>
        <v>0.18516803652968036</v>
      </c>
      <c r="K8" s="218">
        <f t="shared" si="3"/>
        <v>6.6886757990867601E-2</v>
      </c>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39" ht="12" customHeight="1" x14ac:dyDescent="0.3">
      <c r="A9" s="2"/>
      <c r="B9" s="5">
        <v>4</v>
      </c>
      <c r="C9" s="152">
        <v>1075</v>
      </c>
      <c r="D9" s="27">
        <v>923.41700000000003</v>
      </c>
      <c r="E9" s="27"/>
      <c r="F9" s="27">
        <f t="shared" si="0"/>
        <v>151.58299999999997</v>
      </c>
      <c r="G9" s="27">
        <v>5450</v>
      </c>
      <c r="H9" s="27">
        <v>6019</v>
      </c>
      <c r="I9" s="41">
        <f t="shared" si="1"/>
        <v>0.4908675799086758</v>
      </c>
      <c r="J9" s="28">
        <f t="shared" si="2"/>
        <v>0.421651598173516</v>
      </c>
      <c r="K9" s="218">
        <f t="shared" si="3"/>
        <v>6.9215981735159804E-2</v>
      </c>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39" ht="12" customHeight="1" x14ac:dyDescent="0.3">
      <c r="A10" s="2"/>
      <c r="B10" s="5">
        <v>5</v>
      </c>
      <c r="C10" s="152">
        <v>1336</v>
      </c>
      <c r="D10" s="27">
        <v>1102.1969999999999</v>
      </c>
      <c r="E10" s="27"/>
      <c r="F10" s="27">
        <f t="shared" si="0"/>
        <v>233.80300000000011</v>
      </c>
      <c r="G10" s="27">
        <v>5800</v>
      </c>
      <c r="H10" s="27">
        <v>6471</v>
      </c>
      <c r="I10" s="41">
        <f t="shared" si="1"/>
        <v>0.61004566210045663</v>
      </c>
      <c r="J10" s="28">
        <f t="shared" si="2"/>
        <v>0.50328630136986297</v>
      </c>
      <c r="K10" s="218">
        <f t="shared" si="3"/>
        <v>0.10675936073059367</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39" ht="12" customHeight="1" x14ac:dyDescent="0.3">
      <c r="A11" s="2"/>
      <c r="B11" s="5">
        <v>6</v>
      </c>
      <c r="C11" s="152">
        <v>1600</v>
      </c>
      <c r="D11" s="27">
        <v>1098.365</v>
      </c>
      <c r="E11" s="27"/>
      <c r="F11" s="27">
        <f t="shared" si="0"/>
        <v>501.63499999999999</v>
      </c>
      <c r="G11" s="27">
        <v>10380</v>
      </c>
      <c r="H11" s="27">
        <v>11670</v>
      </c>
      <c r="I11" s="41">
        <f t="shared" si="1"/>
        <v>0.73059360730593603</v>
      </c>
      <c r="J11" s="28">
        <f t="shared" si="2"/>
        <v>0.50153652968036533</v>
      </c>
      <c r="K11" s="218">
        <f t="shared" si="3"/>
        <v>0.2290570776255707</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1:39" ht="12" customHeight="1" x14ac:dyDescent="0.3">
      <c r="A12" s="2"/>
      <c r="B12" s="5">
        <v>7</v>
      </c>
      <c r="C12" s="152">
        <v>2321</v>
      </c>
      <c r="D12" s="27">
        <v>1332.7370000000001</v>
      </c>
      <c r="E12" s="27"/>
      <c r="F12" s="27">
        <f t="shared" si="0"/>
        <v>988.26299999999992</v>
      </c>
      <c r="G12" s="27">
        <v>10750</v>
      </c>
      <c r="H12" s="27">
        <v>12250</v>
      </c>
      <c r="I12" s="41">
        <f t="shared" si="1"/>
        <v>1.0598173515981735</v>
      </c>
      <c r="J12" s="28">
        <f t="shared" si="2"/>
        <v>0.60855570776255707</v>
      </c>
      <c r="K12" s="218">
        <f t="shared" si="3"/>
        <v>0.4512616438356164</v>
      </c>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1:39" ht="12" customHeight="1" x14ac:dyDescent="0.3">
      <c r="A13" s="2"/>
      <c r="B13" s="5">
        <v>8</v>
      </c>
      <c r="C13" s="152">
        <v>2223</v>
      </c>
      <c r="D13" s="27">
        <v>1387.1759999999999</v>
      </c>
      <c r="E13" s="27"/>
      <c r="F13" s="27">
        <f t="shared" si="0"/>
        <v>835.82400000000007</v>
      </c>
      <c r="G13" s="27">
        <v>10900</v>
      </c>
      <c r="H13" s="27">
        <v>12362</v>
      </c>
      <c r="I13" s="41">
        <f t="shared" si="1"/>
        <v>1.015068493150685</v>
      </c>
      <c r="J13" s="28">
        <f t="shared" si="2"/>
        <v>0.63341369863013697</v>
      </c>
      <c r="K13" s="218">
        <f t="shared" si="3"/>
        <v>0.38165479452054807</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39" ht="12" customHeight="1" x14ac:dyDescent="0.3">
      <c r="A14" s="2"/>
      <c r="B14" s="5">
        <v>9</v>
      </c>
      <c r="C14" s="152"/>
      <c r="D14" s="27">
        <v>1613.941</v>
      </c>
      <c r="E14" s="27"/>
      <c r="F14" s="27">
        <f t="shared" si="0"/>
        <v>-1613.941</v>
      </c>
      <c r="G14" s="27">
        <v>11150</v>
      </c>
      <c r="H14" s="27">
        <v>12585</v>
      </c>
      <c r="I14" s="41">
        <f t="shared" si="1"/>
        <v>0</v>
      </c>
      <c r="J14" s="28">
        <f t="shared" si="2"/>
        <v>0.73695936073059365</v>
      </c>
      <c r="K14" s="218">
        <f t="shared" si="3"/>
        <v>-0.73695936073059365</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1:39" ht="12" customHeight="1" x14ac:dyDescent="0.3">
      <c r="A15" s="2"/>
      <c r="B15" s="5">
        <v>10</v>
      </c>
      <c r="C15" s="152"/>
      <c r="D15" s="27">
        <v>1724.626</v>
      </c>
      <c r="E15" s="27"/>
      <c r="F15" s="27">
        <f t="shared" si="0"/>
        <v>-1724.626</v>
      </c>
      <c r="G15" s="27">
        <v>14200</v>
      </c>
      <c r="H15" s="27">
        <v>15319</v>
      </c>
      <c r="I15" s="41">
        <f t="shared" si="1"/>
        <v>0</v>
      </c>
      <c r="J15" s="28">
        <f t="shared" si="2"/>
        <v>0.78750045662100454</v>
      </c>
      <c r="K15" s="218">
        <f t="shared" si="3"/>
        <v>-0.78750045662100454</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row>
    <row r="16" spans="1:39" ht="12" customHeight="1" x14ac:dyDescent="0.3">
      <c r="A16" s="2"/>
      <c r="B16" s="5">
        <v>11</v>
      </c>
      <c r="C16" s="152"/>
      <c r="D16" s="27">
        <v>2014.347</v>
      </c>
      <c r="E16" s="27"/>
      <c r="F16" s="27">
        <f t="shared" si="0"/>
        <v>-2014.347</v>
      </c>
      <c r="G16" s="27">
        <v>14640</v>
      </c>
      <c r="H16" s="27">
        <v>15744</v>
      </c>
      <c r="I16" s="41">
        <f t="shared" si="1"/>
        <v>0</v>
      </c>
      <c r="J16" s="28">
        <f t="shared" si="2"/>
        <v>0.9197931506849315</v>
      </c>
      <c r="K16" s="218">
        <f t="shared" si="3"/>
        <v>-0.9197931506849315</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row>
    <row r="17" spans="1:39" ht="12" customHeight="1" x14ac:dyDescent="0.3">
      <c r="A17" s="2"/>
      <c r="B17" s="5">
        <v>12</v>
      </c>
      <c r="C17" s="152"/>
      <c r="D17" s="27">
        <v>2190</v>
      </c>
      <c r="E17" s="27"/>
      <c r="F17" s="27">
        <f t="shared" si="0"/>
        <v>-2190</v>
      </c>
      <c r="G17" s="5">
        <v>17381</v>
      </c>
      <c r="H17" s="27">
        <v>18227</v>
      </c>
      <c r="I17" s="41">
        <f t="shared" si="1"/>
        <v>0</v>
      </c>
      <c r="J17" s="28">
        <f t="shared" si="2"/>
        <v>1</v>
      </c>
      <c r="K17" s="218">
        <f t="shared" si="3"/>
        <v>-1</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row>
    <row r="18" spans="1:39" ht="12" customHeight="1"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row>
    <row r="19" spans="1:39" ht="12" customHeight="1" x14ac:dyDescent="0.3">
      <c r="A19" s="2"/>
      <c r="B19" s="177"/>
      <c r="C19" s="178"/>
      <c r="D19" s="178"/>
      <c r="E19" s="178"/>
      <c r="F19" s="178"/>
      <c r="G19" s="178"/>
      <c r="H19" s="178"/>
      <c r="I19" s="178"/>
      <c r="J19" s="178"/>
      <c r="K19" s="178"/>
      <c r="L19" s="178"/>
      <c r="M19" s="178"/>
      <c r="N19" s="178"/>
      <c r="O19" s="178"/>
      <c r="P19" s="178"/>
      <c r="Q19" s="178"/>
      <c r="R19" s="178"/>
      <c r="S19" s="178"/>
      <c r="T19" s="179"/>
      <c r="U19" s="2"/>
      <c r="V19" s="2"/>
      <c r="W19" s="2"/>
      <c r="X19" s="2"/>
      <c r="Y19" s="2"/>
      <c r="Z19" s="2"/>
      <c r="AA19" s="2"/>
      <c r="AB19" s="2"/>
      <c r="AC19" s="2"/>
      <c r="AD19" s="2"/>
      <c r="AE19" s="2"/>
      <c r="AF19" s="2"/>
      <c r="AG19" s="2"/>
      <c r="AH19" s="2"/>
      <c r="AI19" s="2"/>
      <c r="AJ19" s="2"/>
      <c r="AK19" s="2"/>
      <c r="AL19" s="2"/>
      <c r="AM19" s="2"/>
    </row>
    <row r="20" spans="1:39" ht="12" customHeight="1" x14ac:dyDescent="0.35">
      <c r="A20" s="2"/>
      <c r="B20" s="381" t="s">
        <v>674</v>
      </c>
      <c r="C20" s="382"/>
      <c r="D20" s="182"/>
      <c r="E20" s="182"/>
      <c r="F20" s="182"/>
      <c r="G20" s="182"/>
      <c r="H20" s="182"/>
      <c r="I20" s="182"/>
      <c r="J20" s="182"/>
      <c r="K20" s="182"/>
      <c r="L20" s="182"/>
      <c r="M20" s="182"/>
      <c r="N20" s="182"/>
      <c r="O20" s="182"/>
      <c r="P20" s="182"/>
      <c r="Q20" s="182"/>
      <c r="R20" s="182"/>
      <c r="S20" s="182"/>
      <c r="T20" s="183"/>
      <c r="U20" s="2"/>
      <c r="V20" s="2"/>
      <c r="W20" s="2"/>
      <c r="X20" s="2"/>
      <c r="Y20" s="2"/>
      <c r="Z20" s="2"/>
      <c r="AA20" s="2"/>
      <c r="AB20" s="2"/>
      <c r="AC20" s="2"/>
      <c r="AD20" s="2"/>
      <c r="AE20" s="2"/>
      <c r="AF20" s="2"/>
      <c r="AG20" s="2"/>
      <c r="AH20" s="2"/>
      <c r="AI20" s="2"/>
      <c r="AJ20" s="2"/>
      <c r="AK20" s="2"/>
      <c r="AL20" s="2"/>
      <c r="AM20" s="2"/>
    </row>
    <row r="21" spans="1:39" ht="12" customHeight="1" x14ac:dyDescent="0.35">
      <c r="A21" s="2"/>
      <c r="B21" s="381"/>
      <c r="C21" s="382"/>
      <c r="D21" s="182"/>
      <c r="E21" s="182"/>
      <c r="F21" s="182"/>
      <c r="G21" s="182"/>
      <c r="H21" s="182"/>
      <c r="I21" s="182"/>
      <c r="J21" s="182"/>
      <c r="K21" s="182"/>
      <c r="L21" s="182"/>
      <c r="M21" s="182"/>
      <c r="N21" s="182"/>
      <c r="O21" s="182"/>
      <c r="P21" s="182"/>
      <c r="Q21" s="182"/>
      <c r="R21" s="182"/>
      <c r="S21" s="182"/>
      <c r="T21" s="183"/>
      <c r="U21" s="2"/>
      <c r="V21" s="2"/>
      <c r="W21" s="2"/>
      <c r="X21" s="2"/>
      <c r="Y21" s="2"/>
      <c r="Z21" s="2"/>
      <c r="AA21" s="2"/>
      <c r="AB21" s="2"/>
      <c r="AC21" s="2"/>
      <c r="AD21" s="2"/>
      <c r="AE21" s="2"/>
      <c r="AF21" s="2"/>
      <c r="AG21" s="2"/>
      <c r="AH21" s="2"/>
      <c r="AI21" s="2"/>
      <c r="AJ21" s="2"/>
      <c r="AK21" s="2"/>
      <c r="AL21" s="2"/>
      <c r="AM21" s="2"/>
    </row>
    <row r="22" spans="1:39" ht="12" customHeight="1" x14ac:dyDescent="0.35">
      <c r="A22" s="2"/>
      <c r="B22" s="381" t="s">
        <v>744</v>
      </c>
      <c r="C22" s="382"/>
      <c r="D22" s="182"/>
      <c r="E22" s="182"/>
      <c r="F22" s="182"/>
      <c r="G22" s="182"/>
      <c r="H22" s="182"/>
      <c r="I22" s="182"/>
      <c r="J22" s="182"/>
      <c r="K22" s="182"/>
      <c r="L22" s="182"/>
      <c r="M22" s="182"/>
      <c r="N22" s="182"/>
      <c r="O22" s="182"/>
      <c r="P22" s="182"/>
      <c r="Q22" s="182"/>
      <c r="R22" s="182"/>
      <c r="S22" s="182"/>
      <c r="T22" s="183"/>
      <c r="U22" s="2"/>
      <c r="V22" s="2"/>
      <c r="W22" s="2"/>
      <c r="X22" s="2"/>
      <c r="Y22" s="2"/>
      <c r="Z22" s="2"/>
      <c r="AA22" s="2"/>
      <c r="AB22" s="2"/>
      <c r="AC22" s="2"/>
      <c r="AD22" s="2"/>
      <c r="AE22" s="2"/>
      <c r="AF22" s="2"/>
      <c r="AG22" s="2"/>
      <c r="AH22" s="2"/>
      <c r="AI22" s="2"/>
      <c r="AJ22" s="2"/>
      <c r="AK22" s="2"/>
      <c r="AL22" s="2"/>
      <c r="AM22" s="2"/>
    </row>
    <row r="23" spans="1:39" ht="12" customHeight="1" x14ac:dyDescent="0.35">
      <c r="A23" s="2"/>
      <c r="B23" s="381" t="s">
        <v>675</v>
      </c>
      <c r="C23" s="382"/>
      <c r="D23" s="182"/>
      <c r="E23" s="182"/>
      <c r="F23" s="182"/>
      <c r="G23" s="182"/>
      <c r="H23" s="182"/>
      <c r="I23" s="182"/>
      <c r="J23" s="182"/>
      <c r="K23" s="182"/>
      <c r="L23" s="182"/>
      <c r="M23" s="182"/>
      <c r="N23" s="182"/>
      <c r="O23" s="182"/>
      <c r="P23" s="182"/>
      <c r="Q23" s="182"/>
      <c r="R23" s="182"/>
      <c r="S23" s="182"/>
      <c r="T23" s="183"/>
      <c r="U23" s="2"/>
      <c r="V23" s="2"/>
      <c r="W23" s="2"/>
      <c r="X23" s="2"/>
      <c r="Y23" s="2"/>
      <c r="Z23" s="2"/>
      <c r="AA23" s="2"/>
      <c r="AB23" s="2"/>
      <c r="AC23" s="2"/>
      <c r="AD23" s="2"/>
      <c r="AE23" s="2"/>
      <c r="AF23" s="2"/>
      <c r="AG23" s="2"/>
      <c r="AH23" s="2"/>
      <c r="AI23" s="2"/>
      <c r="AJ23" s="2"/>
      <c r="AK23" s="2"/>
      <c r="AL23" s="2"/>
      <c r="AM23" s="2"/>
    </row>
    <row r="24" spans="1:39" ht="12" customHeight="1" x14ac:dyDescent="0.35">
      <c r="A24" s="2"/>
      <c r="B24" s="381" t="s">
        <v>745</v>
      </c>
      <c r="C24" s="382"/>
      <c r="D24" s="182"/>
      <c r="E24" s="182"/>
      <c r="F24" s="182"/>
      <c r="G24" s="182"/>
      <c r="H24" s="182"/>
      <c r="I24" s="182"/>
      <c r="J24" s="182"/>
      <c r="K24" s="182"/>
      <c r="L24" s="182"/>
      <c r="M24" s="182"/>
      <c r="N24" s="182"/>
      <c r="O24" s="182"/>
      <c r="P24" s="182"/>
      <c r="Q24" s="182"/>
      <c r="R24" s="182"/>
      <c r="S24" s="182"/>
      <c r="T24" s="183"/>
      <c r="U24" s="2"/>
      <c r="V24" s="2"/>
      <c r="W24" s="2"/>
      <c r="X24" s="2"/>
      <c r="Y24" s="2"/>
      <c r="Z24" s="2"/>
      <c r="AA24" s="2"/>
      <c r="AB24" s="2"/>
      <c r="AC24" s="2"/>
      <c r="AD24" s="2"/>
      <c r="AE24" s="2"/>
      <c r="AF24" s="2"/>
      <c r="AG24" s="2"/>
      <c r="AH24" s="2"/>
      <c r="AI24" s="2"/>
      <c r="AJ24" s="2"/>
      <c r="AK24" s="2"/>
      <c r="AL24" s="2"/>
      <c r="AM24" s="2"/>
    </row>
    <row r="25" spans="1:39" ht="12" customHeight="1" x14ac:dyDescent="0.35">
      <c r="A25" s="2"/>
      <c r="B25" s="381" t="s">
        <v>746</v>
      </c>
      <c r="C25" s="382"/>
      <c r="D25" s="182"/>
      <c r="E25" s="182"/>
      <c r="F25" s="182"/>
      <c r="G25" s="182"/>
      <c r="H25" s="182"/>
      <c r="I25" s="182"/>
      <c r="J25" s="182"/>
      <c r="K25" s="182"/>
      <c r="L25" s="182"/>
      <c r="M25" s="182"/>
      <c r="N25" s="182"/>
      <c r="O25" s="182"/>
      <c r="P25" s="182"/>
      <c r="Q25" s="182"/>
      <c r="R25" s="182"/>
      <c r="S25" s="182"/>
      <c r="T25" s="183"/>
      <c r="U25" s="2"/>
      <c r="V25" s="2"/>
      <c r="W25" s="2"/>
      <c r="X25" s="2"/>
      <c r="Y25" s="2"/>
      <c r="Z25" s="2"/>
      <c r="AA25" s="2"/>
      <c r="AB25" s="2"/>
      <c r="AC25" s="2"/>
      <c r="AD25" s="2"/>
      <c r="AE25" s="2"/>
      <c r="AF25" s="2"/>
      <c r="AG25" s="2"/>
      <c r="AH25" s="2"/>
      <c r="AI25" s="2"/>
      <c r="AJ25" s="2"/>
      <c r="AK25" s="2"/>
      <c r="AL25" s="2"/>
      <c r="AM25" s="2"/>
    </row>
    <row r="26" spans="1:39" ht="12" customHeight="1" x14ac:dyDescent="0.35">
      <c r="A26" s="2"/>
      <c r="B26" s="381"/>
      <c r="C26" s="382"/>
      <c r="D26" s="182"/>
      <c r="E26" s="182"/>
      <c r="F26" s="182"/>
      <c r="G26" s="182"/>
      <c r="H26" s="182"/>
      <c r="I26" s="182"/>
      <c r="J26" s="182"/>
      <c r="K26" s="182"/>
      <c r="L26" s="182"/>
      <c r="M26" s="182"/>
      <c r="N26" s="182"/>
      <c r="O26" s="182"/>
      <c r="P26" s="182"/>
      <c r="Q26" s="182"/>
      <c r="R26" s="182"/>
      <c r="S26" s="182"/>
      <c r="T26" s="183"/>
      <c r="U26" s="2"/>
      <c r="V26" s="2"/>
      <c r="W26" s="2"/>
      <c r="X26" s="2"/>
      <c r="Y26" s="2"/>
      <c r="Z26" s="2"/>
      <c r="AA26" s="2"/>
      <c r="AB26" s="2"/>
      <c r="AC26" s="2"/>
      <c r="AD26" s="2"/>
      <c r="AE26" s="2"/>
      <c r="AF26" s="2"/>
      <c r="AG26" s="2"/>
      <c r="AH26" s="2"/>
      <c r="AI26" s="2"/>
      <c r="AJ26" s="2"/>
      <c r="AK26" s="2"/>
      <c r="AL26" s="2"/>
      <c r="AM26" s="2"/>
    </row>
    <row r="27" spans="1:39" ht="12" customHeight="1" x14ac:dyDescent="0.35">
      <c r="A27" s="2"/>
      <c r="B27" s="381" t="s">
        <v>670</v>
      </c>
      <c r="C27" s="382"/>
      <c r="D27" s="182"/>
      <c r="E27" s="182"/>
      <c r="F27" s="182"/>
      <c r="G27" s="182"/>
      <c r="H27" s="182"/>
      <c r="I27" s="182"/>
      <c r="J27" s="182"/>
      <c r="K27" s="182"/>
      <c r="L27" s="182"/>
      <c r="M27" s="182"/>
      <c r="N27" s="182"/>
      <c r="O27" s="182"/>
      <c r="P27" s="182"/>
      <c r="Q27" s="182"/>
      <c r="R27" s="182"/>
      <c r="S27" s="182"/>
      <c r="T27" s="183"/>
      <c r="U27" s="2"/>
      <c r="V27" s="2"/>
      <c r="W27" s="2"/>
      <c r="X27" s="2"/>
      <c r="Y27" s="2"/>
      <c r="Z27" s="2"/>
      <c r="AA27" s="2"/>
      <c r="AB27" s="2"/>
      <c r="AC27" s="2"/>
      <c r="AD27" s="2"/>
      <c r="AE27" s="2"/>
      <c r="AF27" s="2"/>
      <c r="AG27" s="2"/>
      <c r="AH27" s="2"/>
      <c r="AI27" s="2"/>
      <c r="AJ27" s="2"/>
      <c r="AK27" s="2"/>
      <c r="AL27" s="2"/>
      <c r="AM27" s="2"/>
    </row>
    <row r="28" spans="1:39" ht="12" customHeight="1" x14ac:dyDescent="0.3">
      <c r="A28" s="2"/>
      <c r="B28" s="184"/>
      <c r="C28" s="185"/>
      <c r="D28" s="185"/>
      <c r="E28" s="185"/>
      <c r="F28" s="185"/>
      <c r="G28" s="185"/>
      <c r="H28" s="185"/>
      <c r="I28" s="185"/>
      <c r="J28" s="185"/>
      <c r="K28" s="185"/>
      <c r="L28" s="185"/>
      <c r="M28" s="185"/>
      <c r="N28" s="185"/>
      <c r="O28" s="185"/>
      <c r="P28" s="185"/>
      <c r="Q28" s="185"/>
      <c r="R28" s="185"/>
      <c r="S28" s="185"/>
      <c r="T28" s="186"/>
      <c r="U28" s="2"/>
      <c r="V28" s="2"/>
      <c r="W28" s="2"/>
      <c r="X28" s="2"/>
      <c r="Y28" s="2"/>
      <c r="Z28" s="2"/>
      <c r="AA28" s="2"/>
      <c r="AB28" s="2"/>
      <c r="AC28" s="2"/>
      <c r="AD28" s="2"/>
      <c r="AE28" s="2"/>
      <c r="AF28" s="2"/>
      <c r="AG28" s="2"/>
      <c r="AH28" s="2"/>
      <c r="AI28" s="2"/>
      <c r="AJ28" s="2"/>
      <c r="AK28" s="2"/>
      <c r="AL28" s="2"/>
      <c r="AM28" s="2"/>
    </row>
    <row r="29" spans="1:39" ht="12"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row>
    <row r="30" spans="1:39" ht="12"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spans="1:39" ht="12"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row>
    <row r="32" spans="1:39" ht="12"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row>
    <row r="33" spans="1:39" ht="12"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row>
    <row r="34" spans="1:39" ht="12"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39" ht="12"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39" ht="12"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1:39" ht="12"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12"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1:39" ht="12"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t="12"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t="12"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ht="12"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row>
    <row r="43" spans="1:39" ht="12"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1:39" ht="12"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row>
    <row r="45" spans="1:39" ht="12"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row>
    <row r="46" spans="1:39" ht="12"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spans="1:39" ht="12"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39" ht="12"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39" ht="12"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1:39" ht="12"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39"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39"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row r="54" spans="1:39"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row>
    <row r="55" spans="1:39"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39"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row>
    <row r="57" spans="1:39"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spans="1:39"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row>
    <row r="59" spans="1:39"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row>
    <row r="60" spans="1:39"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spans="1:39"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row r="62" spans="1:39"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39"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39"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1:39"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39"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row>
    <row r="71" spans="1:39"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row>
    <row r="72" spans="1:39"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row>
    <row r="73" spans="1:39"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row>
    <row r="74" spans="1:39"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row>
    <row r="75" spans="1:39"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39"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row>
    <row r="77" spans="1:39"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row>
    <row r="78" spans="1:39"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row>
    <row r="79" spans="1:39"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row>
    <row r="80" spans="1:39"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row>
    <row r="81" spans="1:39"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row>
    <row r="82" spans="1:39"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row>
    <row r="83" spans="1:39"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row>
    <row r="84" spans="1:39"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row>
    <row r="85" spans="1:39"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row>
    <row r="86" spans="1:39"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row>
    <row r="87" spans="1:39"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row>
    <row r="88" spans="1:39"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row>
    <row r="89" spans="1:39"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row>
    <row r="90" spans="1:39"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row>
    <row r="91" spans="1:39"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row>
    <row r="92" spans="1:39"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row>
    <row r="93" spans="1:39"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row>
    <row r="94" spans="1:39"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row>
    <row r="95" spans="1:39"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row>
    <row r="96" spans="1:39"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row>
    <row r="97" spans="1:39"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row>
    <row r="98" spans="1:39"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row>
    <row r="99" spans="1:39"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row>
    <row r="100" spans="1:39"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row>
    <row r="101" spans="1:39" x14ac:dyDescent="0.3">
      <c r="A101" s="2"/>
      <c r="B101" s="2"/>
      <c r="C101" s="2"/>
      <c r="D101" s="2"/>
      <c r="E101" s="2"/>
      <c r="F101" s="2"/>
      <c r="G101" s="2"/>
      <c r="H101" s="2"/>
      <c r="I101" s="2"/>
      <c r="J101" s="2"/>
      <c r="K101" s="2"/>
      <c r="L101" s="2"/>
      <c r="M101" s="2"/>
      <c r="N101" s="2"/>
      <c r="O101" s="2"/>
      <c r="P101" s="449" t="s">
        <v>171</v>
      </c>
      <c r="Q101" s="450"/>
      <c r="R101" s="450"/>
      <c r="S101" s="450"/>
      <c r="T101" s="450"/>
      <c r="U101" s="450"/>
      <c r="V101" s="450"/>
      <c r="W101" s="451"/>
      <c r="X101" s="2"/>
      <c r="Y101" s="2"/>
      <c r="Z101" s="2"/>
      <c r="AA101" s="2"/>
      <c r="AB101" s="2"/>
      <c r="AC101" s="2"/>
      <c r="AD101" s="2"/>
      <c r="AE101" s="2"/>
      <c r="AF101" s="2"/>
      <c r="AG101" s="2"/>
      <c r="AH101" s="2"/>
      <c r="AI101" s="2"/>
      <c r="AJ101" s="2"/>
      <c r="AK101" s="2"/>
      <c r="AL101" s="2"/>
      <c r="AM101" s="2"/>
    </row>
    <row r="102" spans="1:39" x14ac:dyDescent="0.3">
      <c r="A102" s="2"/>
      <c r="B102" s="2"/>
      <c r="C102" s="2"/>
      <c r="D102" s="2"/>
      <c r="E102" s="2"/>
      <c r="F102" s="2"/>
      <c r="G102" s="2"/>
      <c r="H102" s="2"/>
      <c r="I102" s="2"/>
      <c r="J102" s="2"/>
      <c r="K102" s="2"/>
      <c r="L102" s="2"/>
      <c r="M102" s="2"/>
      <c r="N102" s="2"/>
      <c r="O102" s="2"/>
      <c r="P102" s="280"/>
      <c r="Q102" s="280" t="s">
        <v>31</v>
      </c>
      <c r="R102" s="280" t="s">
        <v>164</v>
      </c>
      <c r="S102" s="280" t="s">
        <v>32</v>
      </c>
      <c r="T102" s="280" t="s">
        <v>165</v>
      </c>
      <c r="U102" s="280" t="s">
        <v>68</v>
      </c>
      <c r="V102" s="280" t="s">
        <v>34</v>
      </c>
      <c r="W102" s="280" t="s">
        <v>166</v>
      </c>
      <c r="X102" s="2"/>
      <c r="Y102" s="2"/>
      <c r="Z102" s="2"/>
      <c r="AA102" s="2"/>
      <c r="AB102" s="2"/>
      <c r="AC102" s="2"/>
      <c r="AD102" s="2"/>
      <c r="AE102" s="2"/>
      <c r="AF102" s="2"/>
      <c r="AG102" s="2"/>
      <c r="AH102" s="2"/>
      <c r="AI102" s="2"/>
      <c r="AJ102" s="2"/>
      <c r="AK102" s="2"/>
      <c r="AL102" s="2"/>
      <c r="AM102" s="2"/>
    </row>
    <row r="103" spans="1:39" x14ac:dyDescent="0.3">
      <c r="A103" s="2"/>
      <c r="B103" s="2"/>
      <c r="C103" s="2"/>
      <c r="D103" s="2"/>
      <c r="E103" s="2"/>
      <c r="F103" s="2"/>
      <c r="G103" s="2"/>
      <c r="H103" s="2"/>
      <c r="I103" s="2"/>
      <c r="J103" s="2"/>
      <c r="K103" s="2"/>
      <c r="L103" s="2"/>
      <c r="M103" s="2"/>
      <c r="N103" s="2"/>
      <c r="O103" s="2"/>
      <c r="P103" s="10"/>
      <c r="Q103" s="280" t="s">
        <v>167</v>
      </c>
      <c r="R103" s="146" t="s">
        <v>168</v>
      </c>
      <c r="S103" s="146" t="s">
        <v>167</v>
      </c>
      <c r="T103" s="146" t="s">
        <v>168</v>
      </c>
      <c r="U103" s="146" t="s">
        <v>168</v>
      </c>
      <c r="V103" s="146" t="s">
        <v>167</v>
      </c>
      <c r="W103" s="146" t="s">
        <v>169</v>
      </c>
      <c r="X103" s="2"/>
      <c r="Y103" s="2"/>
      <c r="Z103" s="2"/>
      <c r="AA103" s="2"/>
      <c r="AB103" s="2"/>
      <c r="AC103" s="2"/>
      <c r="AD103" s="2"/>
      <c r="AE103" s="2"/>
      <c r="AF103" s="2"/>
      <c r="AG103" s="2"/>
      <c r="AH103" s="2"/>
      <c r="AI103" s="2"/>
      <c r="AJ103" s="2"/>
      <c r="AK103" s="2"/>
      <c r="AL103" s="2"/>
      <c r="AM103" s="2"/>
    </row>
    <row r="104" spans="1:39" x14ac:dyDescent="0.3">
      <c r="A104" s="2"/>
      <c r="B104" s="2"/>
      <c r="C104" s="2"/>
      <c r="D104" s="2"/>
      <c r="E104" s="2"/>
      <c r="F104" s="2"/>
      <c r="G104" s="2"/>
      <c r="H104" s="2"/>
      <c r="I104" s="2"/>
      <c r="J104" s="2"/>
      <c r="K104" s="2"/>
      <c r="L104" s="2"/>
      <c r="M104" s="2"/>
      <c r="N104" s="2"/>
      <c r="O104" s="2"/>
      <c r="P104" s="10">
        <v>1</v>
      </c>
      <c r="Q104" s="17">
        <v>180</v>
      </c>
      <c r="R104" s="124">
        <f t="shared" ref="R104:R115" si="4">SUM(G6/Q104)</f>
        <v>12.905555555555555</v>
      </c>
      <c r="S104" s="17">
        <v>180</v>
      </c>
      <c r="T104" s="124">
        <f t="shared" ref="T104:T115" si="5">SUM(D6/S104)</f>
        <v>1.1508777777777777</v>
      </c>
      <c r="U104" s="124">
        <f t="shared" ref="U104:U115" si="6">SUM(E6/S104)</f>
        <v>0</v>
      </c>
      <c r="V104" s="17">
        <v>180</v>
      </c>
      <c r="W104" s="124">
        <f t="shared" ref="W104:W115" si="7">SUM(H6/V104)</f>
        <v>14.066666666666666</v>
      </c>
      <c r="X104" s="2"/>
      <c r="Y104" s="2"/>
      <c r="Z104" s="2"/>
      <c r="AA104" s="2"/>
      <c r="AB104" s="2"/>
      <c r="AC104" s="2"/>
      <c r="AD104" s="2"/>
      <c r="AE104" s="2"/>
      <c r="AF104" s="2"/>
      <c r="AG104" s="2"/>
      <c r="AH104" s="2"/>
      <c r="AI104" s="2"/>
      <c r="AJ104" s="2"/>
      <c r="AK104" s="2"/>
      <c r="AL104" s="2"/>
      <c r="AM104" s="2"/>
    </row>
    <row r="105" spans="1:39" x14ac:dyDescent="0.3">
      <c r="A105" s="2"/>
      <c r="B105" s="2"/>
      <c r="C105" s="2"/>
      <c r="D105" s="2"/>
      <c r="E105" s="2"/>
      <c r="F105" s="2"/>
      <c r="G105" s="2"/>
      <c r="H105" s="2"/>
      <c r="I105" s="2"/>
      <c r="J105" s="2"/>
      <c r="K105" s="2"/>
      <c r="L105" s="2"/>
      <c r="M105" s="2"/>
      <c r="N105" s="2"/>
      <c r="O105" s="2"/>
      <c r="P105" s="10">
        <v>2</v>
      </c>
      <c r="Q105" s="17">
        <v>180</v>
      </c>
      <c r="R105" s="124">
        <f t="shared" si="4"/>
        <v>16.011111111111113</v>
      </c>
      <c r="S105" s="17">
        <v>180</v>
      </c>
      <c r="T105" s="124">
        <f t="shared" si="5"/>
        <v>1.6889833333333333</v>
      </c>
      <c r="U105" s="124">
        <f t="shared" si="6"/>
        <v>0</v>
      </c>
      <c r="V105" s="17">
        <f>SUM(V104)</f>
        <v>180</v>
      </c>
      <c r="W105" s="124">
        <f t="shared" si="7"/>
        <v>17.488888888888887</v>
      </c>
      <c r="X105" s="2"/>
      <c r="Y105" s="2"/>
      <c r="Z105" s="2"/>
      <c r="AA105" s="2"/>
      <c r="AB105" s="2"/>
      <c r="AC105" s="2"/>
      <c r="AD105" s="2"/>
      <c r="AE105" s="2"/>
      <c r="AF105" s="2"/>
      <c r="AG105" s="2"/>
      <c r="AH105" s="2"/>
      <c r="AI105" s="2"/>
      <c r="AJ105" s="2"/>
      <c r="AK105" s="2"/>
      <c r="AL105" s="2"/>
      <c r="AM105" s="2"/>
    </row>
    <row r="106" spans="1:39" x14ac:dyDescent="0.3">
      <c r="A106" s="2"/>
      <c r="B106" s="2"/>
      <c r="C106" s="2"/>
      <c r="D106" s="2"/>
      <c r="E106" s="2"/>
      <c r="F106" s="2"/>
      <c r="G106" s="2"/>
      <c r="H106" s="2"/>
      <c r="I106" s="2"/>
      <c r="J106" s="2"/>
      <c r="K106" s="2"/>
      <c r="L106" s="2"/>
      <c r="M106" s="2"/>
      <c r="N106" s="2"/>
      <c r="O106" s="2"/>
      <c r="P106" s="10">
        <v>3</v>
      </c>
      <c r="Q106" s="17">
        <v>180</v>
      </c>
      <c r="R106" s="124">
        <f t="shared" si="4"/>
        <v>18.333333333333332</v>
      </c>
      <c r="S106" s="17">
        <v>180</v>
      </c>
      <c r="T106" s="124">
        <f t="shared" si="5"/>
        <v>2.2528777777777775</v>
      </c>
      <c r="U106" s="124">
        <f t="shared" si="6"/>
        <v>0</v>
      </c>
      <c r="V106" s="17">
        <f>SUM(V104)</f>
        <v>180</v>
      </c>
      <c r="W106" s="124">
        <f t="shared" si="7"/>
        <v>21.166666666666668</v>
      </c>
      <c r="X106" s="2"/>
      <c r="Y106" s="2"/>
      <c r="Z106" s="2"/>
      <c r="AA106" s="2"/>
      <c r="AB106" s="2"/>
      <c r="AC106" s="2"/>
      <c r="AD106" s="2"/>
      <c r="AE106" s="2"/>
      <c r="AF106" s="2"/>
      <c r="AG106" s="2"/>
      <c r="AH106" s="2"/>
      <c r="AI106" s="2"/>
      <c r="AJ106" s="2"/>
      <c r="AK106" s="2"/>
      <c r="AL106" s="2"/>
      <c r="AM106" s="2"/>
    </row>
    <row r="107" spans="1:39" x14ac:dyDescent="0.3">
      <c r="A107" s="2"/>
      <c r="B107" s="2"/>
      <c r="C107" s="2"/>
      <c r="D107" s="2"/>
      <c r="E107" s="2"/>
      <c r="F107" s="2"/>
      <c r="G107" s="2"/>
      <c r="H107" s="2"/>
      <c r="I107" s="2"/>
      <c r="J107" s="2"/>
      <c r="K107" s="2"/>
      <c r="L107" s="2"/>
      <c r="M107" s="2"/>
      <c r="N107" s="2"/>
      <c r="O107" s="2"/>
      <c r="P107" s="10">
        <v>4</v>
      </c>
      <c r="Q107" s="17"/>
      <c r="R107" s="124" t="e">
        <f t="shared" si="4"/>
        <v>#DIV/0!</v>
      </c>
      <c r="S107" s="17">
        <v>180</v>
      </c>
      <c r="T107" s="124">
        <f t="shared" si="5"/>
        <v>5.1300944444444445</v>
      </c>
      <c r="U107" s="124">
        <f t="shared" si="6"/>
        <v>0</v>
      </c>
      <c r="V107" s="17">
        <f>SUM(V104)</f>
        <v>180</v>
      </c>
      <c r="W107" s="124">
        <f t="shared" si="7"/>
        <v>33.43888888888889</v>
      </c>
      <c r="X107" s="2"/>
      <c r="Y107" s="2"/>
      <c r="Z107" s="2"/>
      <c r="AA107" s="2"/>
      <c r="AB107" s="2"/>
      <c r="AC107" s="2"/>
      <c r="AD107" s="2"/>
      <c r="AE107" s="2"/>
      <c r="AF107" s="2"/>
      <c r="AG107" s="2"/>
      <c r="AH107" s="2"/>
      <c r="AI107" s="2"/>
      <c r="AJ107" s="2"/>
      <c r="AK107" s="2"/>
      <c r="AL107" s="2"/>
      <c r="AM107" s="2"/>
    </row>
    <row r="108" spans="1:39" x14ac:dyDescent="0.3">
      <c r="A108" s="2"/>
      <c r="B108" s="2"/>
      <c r="C108" s="2"/>
      <c r="D108" s="2"/>
      <c r="E108" s="2"/>
      <c r="F108" s="2"/>
      <c r="G108" s="2"/>
      <c r="H108" s="2"/>
      <c r="I108" s="2"/>
      <c r="J108" s="2"/>
      <c r="K108" s="2"/>
      <c r="L108" s="2"/>
      <c r="M108" s="2"/>
      <c r="N108" s="2"/>
      <c r="O108" s="2"/>
      <c r="P108" s="10">
        <v>5</v>
      </c>
      <c r="Q108" s="17"/>
      <c r="R108" s="124" t="e">
        <f t="shared" si="4"/>
        <v>#DIV/0!</v>
      </c>
      <c r="S108" s="17">
        <v>180</v>
      </c>
      <c r="T108" s="124">
        <f t="shared" si="5"/>
        <v>6.1233166666666659</v>
      </c>
      <c r="U108" s="124">
        <f t="shared" si="6"/>
        <v>0</v>
      </c>
      <c r="V108" s="17">
        <f>SUM(V104)</f>
        <v>180</v>
      </c>
      <c r="W108" s="124">
        <f t="shared" si="7"/>
        <v>35.950000000000003</v>
      </c>
      <c r="X108" s="2"/>
      <c r="Y108" s="2"/>
      <c r="Z108" s="2"/>
      <c r="AA108" s="2"/>
      <c r="AB108" s="2"/>
      <c r="AC108" s="2"/>
      <c r="AD108" s="2"/>
      <c r="AE108" s="2"/>
      <c r="AF108" s="2"/>
      <c r="AG108" s="2"/>
      <c r="AH108" s="2"/>
      <c r="AI108" s="2"/>
      <c r="AJ108" s="2"/>
      <c r="AK108" s="2"/>
      <c r="AL108" s="2"/>
      <c r="AM108" s="2"/>
    </row>
    <row r="109" spans="1:39" x14ac:dyDescent="0.3">
      <c r="A109" s="2"/>
      <c r="B109" s="2"/>
      <c r="C109" s="2"/>
      <c r="D109" s="2"/>
      <c r="E109" s="2"/>
      <c r="F109" s="2"/>
      <c r="G109" s="2"/>
      <c r="H109" s="2"/>
      <c r="I109" s="2"/>
      <c r="J109" s="2"/>
      <c r="K109" s="2"/>
      <c r="L109" s="2"/>
      <c r="M109" s="2"/>
      <c r="N109" s="2"/>
      <c r="O109" s="2"/>
      <c r="P109" s="10">
        <v>6</v>
      </c>
      <c r="Q109" s="17"/>
      <c r="R109" s="124" t="e">
        <f t="shared" si="4"/>
        <v>#DIV/0!</v>
      </c>
      <c r="S109" s="17">
        <v>180</v>
      </c>
      <c r="T109" s="124">
        <f t="shared" si="5"/>
        <v>6.1020277777777778</v>
      </c>
      <c r="U109" s="124">
        <f t="shared" si="6"/>
        <v>0</v>
      </c>
      <c r="V109" s="17">
        <f>SUM(V104)</f>
        <v>180</v>
      </c>
      <c r="W109" s="124">
        <f t="shared" si="7"/>
        <v>64.833333333333329</v>
      </c>
      <c r="X109" s="2"/>
      <c r="Y109" s="2"/>
      <c r="Z109" s="2"/>
      <c r="AA109" s="2"/>
      <c r="AB109" s="2"/>
      <c r="AC109" s="2"/>
      <c r="AD109" s="2"/>
      <c r="AE109" s="2"/>
      <c r="AF109" s="2"/>
      <c r="AG109" s="2"/>
      <c r="AH109" s="2"/>
      <c r="AI109" s="2"/>
      <c r="AJ109" s="2"/>
      <c r="AK109" s="2"/>
      <c r="AL109" s="2"/>
      <c r="AM109" s="2"/>
    </row>
    <row r="110" spans="1:39" x14ac:dyDescent="0.3">
      <c r="P110" s="10">
        <v>7</v>
      </c>
      <c r="Q110" s="17"/>
      <c r="R110" s="124" t="e">
        <f t="shared" si="4"/>
        <v>#DIV/0!</v>
      </c>
      <c r="S110" s="17">
        <v>180</v>
      </c>
      <c r="T110" s="124">
        <f t="shared" si="5"/>
        <v>7.4040944444444445</v>
      </c>
      <c r="U110" s="124">
        <f t="shared" si="6"/>
        <v>0</v>
      </c>
      <c r="V110" s="17">
        <f>SUM(V104)</f>
        <v>180</v>
      </c>
      <c r="W110" s="124">
        <f t="shared" si="7"/>
        <v>68.055555555555557</v>
      </c>
      <c r="X110" s="2"/>
      <c r="Y110" s="2"/>
      <c r="Z110" s="2"/>
      <c r="AA110" s="2"/>
    </row>
    <row r="111" spans="1:39" x14ac:dyDescent="0.3">
      <c r="P111" s="10">
        <v>8</v>
      </c>
      <c r="Q111" s="17"/>
      <c r="R111" s="124" t="e">
        <f t="shared" si="4"/>
        <v>#DIV/0!</v>
      </c>
      <c r="S111" s="17">
        <v>180</v>
      </c>
      <c r="T111" s="124">
        <f t="shared" si="5"/>
        <v>7.7065333333333328</v>
      </c>
      <c r="U111" s="124">
        <f t="shared" si="6"/>
        <v>0</v>
      </c>
      <c r="V111" s="17">
        <f>SUM(V104)</f>
        <v>180</v>
      </c>
      <c r="W111" s="124">
        <f t="shared" si="7"/>
        <v>68.677777777777777</v>
      </c>
      <c r="X111" s="2"/>
      <c r="Y111" s="2"/>
      <c r="Z111" s="2"/>
      <c r="AA111" s="2"/>
    </row>
    <row r="112" spans="1:39" x14ac:dyDescent="0.3">
      <c r="P112" s="10">
        <v>9</v>
      </c>
      <c r="Q112" s="17"/>
      <c r="R112" s="124" t="e">
        <f t="shared" si="4"/>
        <v>#DIV/0!</v>
      </c>
      <c r="S112" s="17">
        <v>180</v>
      </c>
      <c r="T112" s="124">
        <f t="shared" si="5"/>
        <v>8.9663388888888882</v>
      </c>
      <c r="U112" s="124">
        <f t="shared" si="6"/>
        <v>0</v>
      </c>
      <c r="V112" s="17">
        <f>SUM(V104)</f>
        <v>180</v>
      </c>
      <c r="W112" s="124">
        <f t="shared" si="7"/>
        <v>69.916666666666671</v>
      </c>
      <c r="X112" s="2"/>
      <c r="Y112" s="2"/>
      <c r="Z112" s="2"/>
      <c r="AA112" s="2"/>
    </row>
    <row r="113" spans="16:27" x14ac:dyDescent="0.3">
      <c r="P113" s="10">
        <v>10</v>
      </c>
      <c r="Q113" s="17"/>
      <c r="R113" s="124" t="e">
        <f t="shared" si="4"/>
        <v>#DIV/0!</v>
      </c>
      <c r="S113" s="17">
        <v>180</v>
      </c>
      <c r="T113" s="124">
        <f t="shared" si="5"/>
        <v>9.5812555555555559</v>
      </c>
      <c r="U113" s="124">
        <f t="shared" si="6"/>
        <v>0</v>
      </c>
      <c r="V113" s="17">
        <f>SUM(V104)</f>
        <v>180</v>
      </c>
      <c r="W113" s="124">
        <f t="shared" si="7"/>
        <v>85.105555555555554</v>
      </c>
      <c r="X113" s="2"/>
      <c r="Y113" s="2"/>
      <c r="Z113" s="2"/>
      <c r="AA113" s="2"/>
    </row>
    <row r="114" spans="16:27" x14ac:dyDescent="0.3">
      <c r="P114" s="10">
        <v>11</v>
      </c>
      <c r="Q114" s="17"/>
      <c r="R114" s="124" t="e">
        <f t="shared" si="4"/>
        <v>#DIV/0!</v>
      </c>
      <c r="S114" s="17">
        <v>180</v>
      </c>
      <c r="T114" s="124">
        <f t="shared" si="5"/>
        <v>11.190816666666667</v>
      </c>
      <c r="U114" s="124">
        <f t="shared" si="6"/>
        <v>0</v>
      </c>
      <c r="V114" s="17">
        <f>SUM(V104)</f>
        <v>180</v>
      </c>
      <c r="W114" s="124">
        <f t="shared" si="7"/>
        <v>87.466666666666669</v>
      </c>
      <c r="X114" s="2"/>
      <c r="Y114" s="2"/>
      <c r="Z114" s="2"/>
      <c r="AA114" s="2"/>
    </row>
    <row r="115" spans="16:27" x14ac:dyDescent="0.3">
      <c r="P115" s="10">
        <v>12</v>
      </c>
      <c r="Q115" s="17"/>
      <c r="R115" s="124" t="e">
        <f t="shared" si="4"/>
        <v>#DIV/0!</v>
      </c>
      <c r="S115" s="17">
        <v>180</v>
      </c>
      <c r="T115" s="124">
        <f t="shared" si="5"/>
        <v>12.166666666666666</v>
      </c>
      <c r="U115" s="124">
        <f t="shared" si="6"/>
        <v>0</v>
      </c>
      <c r="V115" s="19">
        <f>SUM(V104)</f>
        <v>180</v>
      </c>
      <c r="W115" s="124">
        <f t="shared" si="7"/>
        <v>101.26111111111111</v>
      </c>
      <c r="X115" s="2"/>
      <c r="Y115" s="2"/>
      <c r="Z115" s="2"/>
      <c r="AA115" s="2"/>
    </row>
  </sheetData>
  <mergeCells count="2">
    <mergeCell ref="P101:W101"/>
    <mergeCell ref="B3:H4"/>
  </mergeCells>
  <hyperlinks>
    <hyperlink ref="A1" location="FREMSIDE_ØKONOMI!A1" display="  "/>
  </hyperlink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I119"/>
  <sheetViews>
    <sheetView workbookViewId="0"/>
  </sheetViews>
  <sheetFormatPr baseColWidth="10" defaultColWidth="11.453125" defaultRowHeight="12" x14ac:dyDescent="0.3"/>
  <cols>
    <col min="1" max="1" width="2.26953125" style="1" customWidth="1"/>
    <col min="2" max="2" width="2.81640625" style="1" customWidth="1"/>
    <col min="3" max="3" width="6.7265625" style="1" customWidth="1"/>
    <col min="4" max="4" width="6.453125" style="1" customWidth="1"/>
    <col min="5" max="5" width="6.54296875" style="1" customWidth="1"/>
    <col min="6" max="6" width="7.54296875" style="1" customWidth="1"/>
    <col min="7" max="7" width="7.453125" style="1" customWidth="1"/>
    <col min="8" max="8" width="7.1796875" style="1" customWidth="1"/>
    <col min="9" max="10" width="5.7265625" style="1" customWidth="1"/>
    <col min="11" max="15" width="11.453125" style="1"/>
    <col min="16" max="16" width="3.1796875" style="1" customWidth="1"/>
    <col min="17" max="17" width="5.1796875" style="1" customWidth="1"/>
    <col min="18" max="18" width="6.81640625" style="1" customWidth="1"/>
    <col min="19" max="19" width="5.1796875" style="1" customWidth="1"/>
    <col min="20" max="20" width="6.81640625" style="1" customWidth="1"/>
    <col min="21" max="21" width="6.26953125" style="1" customWidth="1"/>
    <col min="22" max="22" width="5.7265625" style="1" customWidth="1"/>
    <col min="23" max="23" width="7.1796875" style="1" customWidth="1"/>
    <col min="24" max="16384" width="11.453125" style="1"/>
  </cols>
  <sheetData>
    <row r="1" spans="1:35" ht="12" customHeight="1" x14ac:dyDescent="0.35">
      <c r="A1" s="163" t="s">
        <v>36</v>
      </c>
      <c r="B1"/>
      <c r="C1"/>
      <c r="D1"/>
      <c r="E1" s="2"/>
      <c r="F1" s="2"/>
      <c r="G1" s="2"/>
      <c r="H1" s="2"/>
      <c r="I1" s="6"/>
      <c r="J1" s="6"/>
      <c r="K1" s="6"/>
      <c r="L1" s="2"/>
      <c r="M1" s="2"/>
      <c r="N1" s="2"/>
      <c r="O1" s="2"/>
      <c r="P1" s="2"/>
      <c r="Q1" s="2"/>
      <c r="R1" s="2"/>
      <c r="S1" s="2"/>
      <c r="T1" s="2"/>
      <c r="U1" s="2"/>
      <c r="V1" s="2"/>
      <c r="W1" s="2"/>
      <c r="X1" s="2"/>
      <c r="Y1" s="2"/>
      <c r="Z1" s="2"/>
      <c r="AA1" s="2"/>
      <c r="AB1" s="2"/>
      <c r="AG1" s="2"/>
      <c r="AH1" s="2"/>
      <c r="AI1" s="2"/>
    </row>
    <row r="2" spans="1:35" ht="12" customHeight="1"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2" customHeight="1" x14ac:dyDescent="0.3">
      <c r="A3" s="2"/>
      <c r="B3" s="432" t="s">
        <v>23</v>
      </c>
      <c r="C3" s="433"/>
      <c r="D3" s="433"/>
      <c r="E3" s="433"/>
      <c r="F3" s="433"/>
      <c r="G3" s="433"/>
      <c r="H3" s="434"/>
      <c r="I3" s="196" t="s">
        <v>50</v>
      </c>
      <c r="J3" s="44" t="s">
        <v>91</v>
      </c>
      <c r="K3" s="2"/>
      <c r="L3" s="2"/>
      <c r="M3" s="2"/>
      <c r="N3" s="2"/>
      <c r="O3" s="2"/>
      <c r="P3" s="2"/>
      <c r="Q3" s="2"/>
      <c r="R3" s="2"/>
      <c r="S3" s="2"/>
      <c r="T3" s="2"/>
      <c r="U3" s="2"/>
      <c r="V3" s="2"/>
      <c r="W3" s="2"/>
      <c r="X3" s="2"/>
      <c r="Y3" s="2"/>
      <c r="Z3" s="2"/>
      <c r="AA3" s="2"/>
      <c r="AB3" s="2"/>
      <c r="AC3" s="2"/>
      <c r="AD3" s="2"/>
      <c r="AE3" s="2"/>
      <c r="AF3" s="2"/>
      <c r="AG3" s="2"/>
      <c r="AH3" s="2"/>
      <c r="AI3" s="2"/>
    </row>
    <row r="4" spans="1:35" ht="12" customHeight="1" x14ac:dyDescent="0.3">
      <c r="A4" s="2"/>
      <c r="B4" s="435"/>
      <c r="C4" s="436"/>
      <c r="D4" s="436"/>
      <c r="E4" s="436"/>
      <c r="F4" s="436"/>
      <c r="G4" s="436"/>
      <c r="H4" s="437"/>
      <c r="I4" s="23" t="s">
        <v>29</v>
      </c>
      <c r="J4" s="3" t="s">
        <v>30</v>
      </c>
      <c r="K4" s="2"/>
      <c r="L4" s="2"/>
      <c r="M4" s="2"/>
      <c r="N4" s="2"/>
      <c r="O4" s="2"/>
      <c r="P4" s="2"/>
      <c r="Q4" s="2"/>
      <c r="R4" s="2"/>
      <c r="S4" s="2"/>
      <c r="T4" s="2"/>
      <c r="U4" s="2"/>
      <c r="V4" s="2"/>
      <c r="W4" s="2"/>
      <c r="X4" s="2"/>
      <c r="Y4" s="2"/>
      <c r="Z4" s="2"/>
      <c r="AA4" s="2"/>
      <c r="AB4" s="2"/>
      <c r="AC4" s="2"/>
      <c r="AD4" s="2"/>
      <c r="AE4" s="2"/>
      <c r="AF4" s="2"/>
      <c r="AG4" s="2"/>
      <c r="AH4" s="2"/>
      <c r="AI4" s="2"/>
    </row>
    <row r="5" spans="1:35" ht="12" customHeight="1" x14ac:dyDescent="0.3">
      <c r="A5" s="2"/>
      <c r="B5" s="195"/>
      <c r="C5" s="160" t="s">
        <v>209</v>
      </c>
      <c r="D5" s="195" t="s">
        <v>210</v>
      </c>
      <c r="E5" s="195"/>
      <c r="F5" s="195" t="s">
        <v>33</v>
      </c>
      <c r="G5" s="195" t="s">
        <v>31</v>
      </c>
      <c r="H5" s="199" t="s">
        <v>34</v>
      </c>
      <c r="I5" s="26" t="s">
        <v>2</v>
      </c>
      <c r="J5" s="43" t="s">
        <v>35</v>
      </c>
      <c r="K5" s="2"/>
      <c r="L5" s="2"/>
      <c r="M5" s="2"/>
      <c r="N5" s="2"/>
      <c r="O5" s="2"/>
      <c r="P5" s="2"/>
      <c r="Q5" s="2"/>
      <c r="R5" s="2"/>
      <c r="S5" s="2"/>
      <c r="T5" s="2"/>
      <c r="U5" s="2"/>
      <c r="V5" s="2"/>
      <c r="W5" s="2"/>
      <c r="X5" s="2"/>
      <c r="Y5" s="2"/>
      <c r="Z5" s="2"/>
      <c r="AA5" s="2"/>
      <c r="AB5" s="2"/>
      <c r="AC5" s="2"/>
      <c r="AD5" s="2"/>
      <c r="AE5" s="2"/>
      <c r="AF5" s="2"/>
      <c r="AG5" s="2"/>
      <c r="AH5" s="2"/>
      <c r="AI5" s="2"/>
    </row>
    <row r="6" spans="1:35" ht="12" customHeight="1" x14ac:dyDescent="0.3">
      <c r="A6" s="2"/>
      <c r="B6" s="5">
        <v>1</v>
      </c>
      <c r="C6" s="152">
        <v>194</v>
      </c>
      <c r="D6" s="214">
        <v>194.25</v>
      </c>
      <c r="E6" s="214"/>
      <c r="F6" s="214">
        <f>SUM(C6-D6)</f>
        <v>-0.25</v>
      </c>
      <c r="G6" s="214">
        <v>0</v>
      </c>
      <c r="H6" s="214">
        <v>0</v>
      </c>
      <c r="I6" s="41"/>
      <c r="J6" s="28"/>
      <c r="K6" s="2"/>
      <c r="L6" s="2"/>
      <c r="M6" s="2"/>
      <c r="N6" s="2"/>
      <c r="O6" s="2"/>
      <c r="P6" s="2"/>
      <c r="Q6" s="2"/>
      <c r="R6" s="2"/>
      <c r="S6" s="2"/>
      <c r="T6" s="2"/>
      <c r="U6" s="2"/>
      <c r="V6" s="2"/>
      <c r="W6" s="2"/>
      <c r="X6" s="2"/>
      <c r="Y6" s="2"/>
      <c r="Z6" s="2"/>
      <c r="AA6" s="2"/>
      <c r="AB6" s="2"/>
      <c r="AC6" s="2"/>
      <c r="AD6" s="2"/>
      <c r="AE6" s="2"/>
      <c r="AF6" s="2"/>
      <c r="AG6" s="2"/>
      <c r="AH6" s="2"/>
      <c r="AI6" s="2"/>
    </row>
    <row r="7" spans="1:35" ht="12" customHeight="1" x14ac:dyDescent="0.3">
      <c r="A7" s="2"/>
      <c r="B7" s="5">
        <v>2</v>
      </c>
      <c r="C7" s="152">
        <v>389</v>
      </c>
      <c r="D7" s="214">
        <v>388.5</v>
      </c>
      <c r="E7" s="214"/>
      <c r="F7" s="214">
        <f t="shared" ref="F7:F17" si="0">SUM(C7-D7)</f>
        <v>0.5</v>
      </c>
      <c r="G7" s="214">
        <v>0</v>
      </c>
      <c r="H7" s="214">
        <v>0</v>
      </c>
      <c r="I7" s="41"/>
      <c r="J7" s="28"/>
      <c r="K7" s="2"/>
      <c r="L7" s="2"/>
      <c r="M7" s="2"/>
      <c r="N7" s="2"/>
      <c r="O7" s="2"/>
      <c r="P7" s="2"/>
      <c r="Q7" s="2"/>
      <c r="R7" s="2"/>
      <c r="S7" s="2"/>
      <c r="T7" s="2"/>
      <c r="U7" s="2"/>
      <c r="V7" s="2"/>
      <c r="W7" s="2"/>
      <c r="X7" s="2"/>
      <c r="Y7" s="2"/>
      <c r="Z7" s="2"/>
      <c r="AA7" s="2"/>
      <c r="AB7" s="2"/>
      <c r="AC7" s="2"/>
      <c r="AD7" s="2"/>
      <c r="AE7" s="2"/>
      <c r="AF7" s="2"/>
      <c r="AG7" s="2"/>
      <c r="AH7" s="2"/>
      <c r="AI7" s="2"/>
    </row>
    <row r="8" spans="1:35" ht="12" customHeight="1" x14ac:dyDescent="0.3">
      <c r="A8" s="2"/>
      <c r="B8" s="5">
        <v>3</v>
      </c>
      <c r="C8" s="152">
        <v>583</v>
      </c>
      <c r="D8" s="214">
        <v>582.75</v>
      </c>
      <c r="E8" s="214"/>
      <c r="F8" s="214">
        <f t="shared" si="0"/>
        <v>0.25</v>
      </c>
      <c r="G8" s="214">
        <v>0</v>
      </c>
      <c r="H8" s="214">
        <v>0</v>
      </c>
      <c r="I8" s="41"/>
      <c r="J8" s="28"/>
      <c r="K8" s="2"/>
      <c r="L8" s="2"/>
      <c r="M8" s="2"/>
      <c r="N8" s="2"/>
      <c r="O8" s="2"/>
      <c r="P8" s="2"/>
      <c r="Q8" s="2"/>
      <c r="R8" s="2"/>
      <c r="S8" s="2"/>
      <c r="T8" s="2"/>
      <c r="U8" s="2"/>
      <c r="V8" s="2"/>
      <c r="W8" s="2"/>
      <c r="X8" s="2"/>
      <c r="Y8" s="2"/>
      <c r="Z8" s="2"/>
      <c r="AA8" s="2"/>
      <c r="AB8" s="2"/>
      <c r="AC8" s="2"/>
      <c r="AD8" s="2"/>
      <c r="AE8" s="2"/>
      <c r="AF8" s="2"/>
      <c r="AG8" s="2"/>
      <c r="AH8" s="2"/>
      <c r="AI8" s="2"/>
    </row>
    <row r="9" spans="1:35" ht="12" customHeight="1" x14ac:dyDescent="0.3">
      <c r="A9" s="2"/>
      <c r="B9" s="5">
        <v>4</v>
      </c>
      <c r="C9" s="152">
        <v>777</v>
      </c>
      <c r="D9" s="214">
        <v>777</v>
      </c>
      <c r="E9" s="214"/>
      <c r="F9" s="214">
        <f t="shared" si="0"/>
        <v>0</v>
      </c>
      <c r="G9" s="214">
        <v>0</v>
      </c>
      <c r="H9" s="214">
        <v>0</v>
      </c>
      <c r="I9" s="41"/>
      <c r="J9" s="28"/>
      <c r="K9" s="2"/>
      <c r="L9" s="2"/>
      <c r="M9" s="2"/>
      <c r="N9" s="2"/>
      <c r="O9" s="2"/>
      <c r="P9" s="2"/>
      <c r="Q9" s="2"/>
      <c r="R9" s="2"/>
      <c r="S9" s="2"/>
      <c r="T9" s="2"/>
      <c r="U9" s="2"/>
      <c r="V9" s="2"/>
      <c r="W9" s="2"/>
      <c r="X9" s="2"/>
      <c r="Y9" s="2"/>
      <c r="Z9" s="2"/>
      <c r="AA9" s="2"/>
      <c r="AB9" s="2"/>
      <c r="AC9" s="2"/>
      <c r="AD9" s="2"/>
      <c r="AE9" s="2"/>
      <c r="AF9" s="2"/>
      <c r="AG9" s="2"/>
      <c r="AH9" s="2"/>
      <c r="AI9" s="2"/>
    </row>
    <row r="10" spans="1:35" ht="12" customHeight="1" x14ac:dyDescent="0.3">
      <c r="A10" s="2"/>
      <c r="B10" s="5">
        <v>5</v>
      </c>
      <c r="C10" s="152">
        <v>971</v>
      </c>
      <c r="D10" s="214">
        <v>971.25</v>
      </c>
      <c r="E10" s="214"/>
      <c r="F10" s="214">
        <f t="shared" si="0"/>
        <v>-0.25</v>
      </c>
      <c r="G10" s="214">
        <v>0</v>
      </c>
      <c r="H10" s="214">
        <v>0</v>
      </c>
      <c r="I10" s="41"/>
      <c r="J10" s="28"/>
      <c r="K10" s="2"/>
      <c r="L10" s="2"/>
      <c r="M10" s="2"/>
      <c r="N10" s="2"/>
      <c r="O10" s="2"/>
      <c r="P10" s="2"/>
      <c r="Q10" s="2"/>
      <c r="R10" s="2"/>
      <c r="S10" s="2"/>
      <c r="T10" s="2"/>
      <c r="U10" s="2"/>
      <c r="V10" s="2"/>
      <c r="W10" s="2"/>
      <c r="X10" s="2"/>
      <c r="Y10" s="2"/>
      <c r="Z10" s="2"/>
      <c r="AA10" s="2"/>
      <c r="AB10" s="2"/>
      <c r="AC10" s="2"/>
      <c r="AD10" s="2"/>
      <c r="AE10" s="2"/>
      <c r="AF10" s="2"/>
      <c r="AG10" s="2"/>
      <c r="AH10" s="2"/>
      <c r="AI10" s="2"/>
    </row>
    <row r="11" spans="1:35" ht="12" customHeight="1" x14ac:dyDescent="0.3">
      <c r="A11" s="2"/>
      <c r="B11" s="5">
        <v>6</v>
      </c>
      <c r="C11" s="152">
        <v>1166</v>
      </c>
      <c r="D11" s="214">
        <v>1165.5</v>
      </c>
      <c r="E11" s="214"/>
      <c r="F11" s="214">
        <f t="shared" si="0"/>
        <v>0.5</v>
      </c>
      <c r="G11" s="214">
        <v>1065</v>
      </c>
      <c r="H11" s="214">
        <v>0</v>
      </c>
      <c r="I11" s="41"/>
      <c r="J11" s="28"/>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ht="12" customHeight="1" x14ac:dyDescent="0.3">
      <c r="A12" s="2"/>
      <c r="B12" s="5">
        <v>7</v>
      </c>
      <c r="C12" s="152">
        <v>1360</v>
      </c>
      <c r="D12" s="214">
        <v>1359.75</v>
      </c>
      <c r="E12" s="214"/>
      <c r="F12" s="214">
        <f t="shared" si="0"/>
        <v>0.25</v>
      </c>
      <c r="G12" s="214">
        <v>1065</v>
      </c>
      <c r="H12" s="214">
        <v>0</v>
      </c>
      <c r="I12" s="41"/>
      <c r="J12" s="28"/>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ht="12" customHeight="1" x14ac:dyDescent="0.3">
      <c r="A13" s="2"/>
      <c r="B13" s="5">
        <v>8</v>
      </c>
      <c r="C13" s="152">
        <v>1554</v>
      </c>
      <c r="D13" s="214">
        <v>1554</v>
      </c>
      <c r="E13" s="214"/>
      <c r="F13" s="214">
        <f t="shared" si="0"/>
        <v>0</v>
      </c>
      <c r="G13" s="214">
        <v>1065</v>
      </c>
      <c r="H13" s="214">
        <v>692</v>
      </c>
      <c r="I13" s="41"/>
      <c r="J13" s="28"/>
      <c r="K13" s="2"/>
      <c r="L13" s="2"/>
      <c r="M13" s="2"/>
      <c r="N13" s="2"/>
      <c r="O13" s="2"/>
      <c r="P13" s="2"/>
      <c r="Q13" s="2"/>
      <c r="R13" s="2"/>
      <c r="S13" s="2"/>
      <c r="T13" s="2"/>
      <c r="U13" s="2"/>
      <c r="V13" s="2"/>
      <c r="W13" s="2"/>
      <c r="X13" s="2"/>
      <c r="Y13" s="2"/>
      <c r="Z13" s="2"/>
      <c r="AA13" s="2"/>
      <c r="AB13" s="2"/>
      <c r="AC13" s="2"/>
      <c r="AD13" s="2"/>
      <c r="AE13" s="2"/>
      <c r="AF13" s="2"/>
      <c r="AG13" s="2"/>
      <c r="AH13" s="2"/>
      <c r="AI13" s="2"/>
    </row>
    <row r="14" spans="1:35" ht="12" customHeight="1" x14ac:dyDescent="0.3">
      <c r="A14" s="2"/>
      <c r="B14" s="5">
        <v>9</v>
      </c>
      <c r="C14" s="152"/>
      <c r="D14" s="214">
        <v>1748.25</v>
      </c>
      <c r="E14" s="214"/>
      <c r="F14" s="214">
        <f t="shared" si="0"/>
        <v>-1748.25</v>
      </c>
      <c r="G14" s="214">
        <v>1065</v>
      </c>
      <c r="H14" s="214">
        <v>692</v>
      </c>
      <c r="I14" s="41"/>
      <c r="J14" s="28"/>
      <c r="K14" s="2"/>
      <c r="L14" s="2"/>
      <c r="M14" s="2"/>
      <c r="N14" s="2"/>
      <c r="O14" s="2"/>
      <c r="P14" s="2"/>
      <c r="Q14" s="2"/>
      <c r="R14" s="2"/>
      <c r="S14" s="2"/>
      <c r="T14" s="2"/>
      <c r="U14" s="2"/>
      <c r="V14" s="2"/>
      <c r="W14" s="2"/>
      <c r="X14" s="2"/>
      <c r="Y14" s="2"/>
      <c r="Z14" s="2"/>
      <c r="AA14" s="2"/>
      <c r="AB14" s="2"/>
      <c r="AC14" s="2"/>
      <c r="AD14" s="2"/>
      <c r="AE14" s="2"/>
      <c r="AF14" s="2"/>
      <c r="AG14" s="2"/>
      <c r="AH14" s="2"/>
      <c r="AI14" s="2"/>
    </row>
    <row r="15" spans="1:35" ht="12" customHeight="1" x14ac:dyDescent="0.3">
      <c r="A15" s="2"/>
      <c r="B15" s="5">
        <v>10</v>
      </c>
      <c r="C15" s="152"/>
      <c r="D15" s="214">
        <v>1942.5</v>
      </c>
      <c r="E15" s="214"/>
      <c r="F15" s="214">
        <f t="shared" si="0"/>
        <v>-1942.5</v>
      </c>
      <c r="G15" s="214">
        <v>1065</v>
      </c>
      <c r="H15" s="214">
        <v>692</v>
      </c>
      <c r="I15" s="41"/>
      <c r="J15" s="28"/>
      <c r="K15" s="2"/>
      <c r="L15" s="2"/>
      <c r="M15" s="2"/>
      <c r="N15" s="2"/>
      <c r="O15" s="2"/>
      <c r="P15" s="2"/>
      <c r="Q15" s="2"/>
      <c r="R15" s="2"/>
      <c r="S15" s="2"/>
      <c r="T15" s="2"/>
      <c r="U15" s="2"/>
      <c r="V15" s="2"/>
      <c r="W15" s="2"/>
      <c r="X15" s="2"/>
      <c r="Y15" s="2"/>
      <c r="Z15" s="2"/>
      <c r="AA15" s="2"/>
      <c r="AB15" s="2"/>
      <c r="AC15" s="2"/>
      <c r="AD15" s="2"/>
      <c r="AE15" s="2"/>
      <c r="AF15" s="2"/>
      <c r="AG15" s="2"/>
      <c r="AH15" s="2"/>
      <c r="AI15" s="2"/>
    </row>
    <row r="16" spans="1:35" ht="12" customHeight="1" x14ac:dyDescent="0.3">
      <c r="A16" s="2"/>
      <c r="B16" s="5">
        <v>11</v>
      </c>
      <c r="C16" s="152"/>
      <c r="D16" s="214">
        <v>2136.75</v>
      </c>
      <c r="E16" s="214"/>
      <c r="F16" s="214">
        <f t="shared" si="0"/>
        <v>-2136.75</v>
      </c>
      <c r="G16" s="214">
        <v>1065</v>
      </c>
      <c r="H16" s="214">
        <v>1721</v>
      </c>
      <c r="I16" s="41"/>
      <c r="J16" s="28"/>
      <c r="K16" s="2"/>
      <c r="L16" s="2"/>
      <c r="M16" s="2"/>
      <c r="N16" s="2"/>
      <c r="O16" s="2"/>
      <c r="P16" s="2"/>
      <c r="Q16" s="2"/>
      <c r="R16" s="2"/>
      <c r="S16" s="2"/>
      <c r="T16" s="2"/>
      <c r="U16" s="2"/>
      <c r="V16" s="2"/>
      <c r="W16" s="2"/>
      <c r="X16" s="2"/>
      <c r="Y16" s="2"/>
      <c r="Z16" s="2"/>
      <c r="AA16" s="2"/>
      <c r="AB16" s="2"/>
      <c r="AC16" s="2"/>
      <c r="AD16" s="2"/>
      <c r="AE16" s="2"/>
      <c r="AF16" s="2"/>
      <c r="AG16" s="2"/>
      <c r="AH16" s="2"/>
      <c r="AI16" s="2"/>
    </row>
    <row r="17" spans="1:35" ht="12" customHeight="1" x14ac:dyDescent="0.3">
      <c r="A17" s="2"/>
      <c r="B17" s="5">
        <v>12</v>
      </c>
      <c r="C17" s="152"/>
      <c r="D17" s="214">
        <v>2331</v>
      </c>
      <c r="E17" s="214"/>
      <c r="F17" s="214">
        <f t="shared" si="0"/>
        <v>-2331</v>
      </c>
      <c r="G17" s="211">
        <v>2129</v>
      </c>
      <c r="H17" s="214">
        <v>1721</v>
      </c>
      <c r="I17" s="41"/>
      <c r="J17" s="28"/>
      <c r="K17" s="2"/>
      <c r="L17" s="2"/>
      <c r="M17" s="2"/>
      <c r="N17" s="2"/>
      <c r="O17" s="2"/>
      <c r="P17" s="2"/>
      <c r="Q17" s="2"/>
      <c r="R17" s="2"/>
      <c r="S17" s="2"/>
      <c r="T17" s="2"/>
      <c r="U17" s="2"/>
      <c r="V17" s="2"/>
      <c r="W17" s="2"/>
      <c r="X17" s="2"/>
      <c r="Y17" s="2"/>
      <c r="Z17" s="2"/>
      <c r="AA17" s="2"/>
      <c r="AB17" s="2"/>
      <c r="AC17" s="2"/>
      <c r="AD17" s="2"/>
      <c r="AE17" s="2"/>
      <c r="AF17" s="2"/>
      <c r="AG17" s="2"/>
      <c r="AH17" s="2"/>
      <c r="AI17" s="2"/>
    </row>
    <row r="18" spans="1:35" ht="12" customHeight="1"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5" ht="12" customHeight="1" x14ac:dyDescent="0.3">
      <c r="A19" s="2"/>
      <c r="B19" s="177"/>
      <c r="C19" s="178"/>
      <c r="D19" s="178"/>
      <c r="E19" s="178"/>
      <c r="F19" s="178"/>
      <c r="G19" s="178"/>
      <c r="H19" s="178"/>
      <c r="I19" s="178"/>
      <c r="J19" s="178"/>
      <c r="K19" s="178"/>
      <c r="L19" s="178"/>
      <c r="M19" s="178"/>
      <c r="N19" s="178"/>
      <c r="O19" s="178"/>
      <c r="P19" s="178"/>
      <c r="Q19" s="178"/>
      <c r="R19" s="179"/>
      <c r="S19" s="2"/>
      <c r="T19" s="2"/>
      <c r="U19" s="2"/>
      <c r="V19" s="2"/>
      <c r="W19" s="2"/>
      <c r="X19" s="2"/>
      <c r="Y19" s="2"/>
      <c r="Z19" s="2"/>
      <c r="AA19" s="2"/>
      <c r="AB19" s="2"/>
      <c r="AC19" s="2"/>
      <c r="AD19" s="2"/>
      <c r="AE19" s="2"/>
      <c r="AF19" s="2"/>
      <c r="AG19" s="2"/>
      <c r="AH19" s="2"/>
      <c r="AI19" s="2"/>
    </row>
    <row r="20" spans="1:35" ht="12" customHeight="1" x14ac:dyDescent="0.3">
      <c r="A20" s="2"/>
      <c r="B20" s="180"/>
      <c r="C20" s="182"/>
      <c r="D20" s="182"/>
      <c r="E20" s="182"/>
      <c r="F20" s="182"/>
      <c r="G20" s="182"/>
      <c r="H20" s="182"/>
      <c r="I20" s="182"/>
      <c r="J20" s="182"/>
      <c r="K20" s="182"/>
      <c r="L20" s="182"/>
      <c r="M20" s="182"/>
      <c r="N20" s="182"/>
      <c r="O20" s="182"/>
      <c r="P20" s="182"/>
      <c r="Q20" s="182"/>
      <c r="R20" s="183"/>
      <c r="S20" s="2"/>
      <c r="T20" s="2"/>
      <c r="U20" s="2"/>
      <c r="V20" s="2"/>
      <c r="W20" s="2"/>
      <c r="X20" s="2"/>
      <c r="Y20" s="2"/>
      <c r="Z20" s="2"/>
      <c r="AA20" s="2"/>
      <c r="AB20" s="2"/>
      <c r="AC20" s="2"/>
      <c r="AD20" s="2"/>
      <c r="AE20" s="2"/>
      <c r="AF20" s="2"/>
      <c r="AG20" s="2"/>
      <c r="AH20" s="2"/>
      <c r="AI20" s="2"/>
    </row>
    <row r="21" spans="1:35" s="2" customFormat="1" ht="12" customHeight="1" x14ac:dyDescent="0.3">
      <c r="B21" s="180"/>
      <c r="C21" s="182"/>
      <c r="D21" s="182"/>
      <c r="E21" s="182"/>
      <c r="F21" s="182"/>
      <c r="G21" s="182"/>
      <c r="H21" s="182"/>
      <c r="I21" s="182"/>
      <c r="J21" s="182"/>
      <c r="K21" s="182"/>
      <c r="L21" s="182"/>
      <c r="M21" s="182"/>
      <c r="N21" s="182"/>
      <c r="O21" s="182"/>
      <c r="P21" s="182"/>
      <c r="Q21" s="182"/>
      <c r="R21" s="183"/>
    </row>
    <row r="22" spans="1:35" s="2" customFormat="1" ht="12" customHeight="1" x14ac:dyDescent="0.3">
      <c r="B22" s="180"/>
      <c r="C22" s="182"/>
      <c r="D22" s="182"/>
      <c r="E22" s="182"/>
      <c r="F22" s="182"/>
      <c r="G22" s="182"/>
      <c r="H22" s="182"/>
      <c r="I22" s="182"/>
      <c r="J22" s="182"/>
      <c r="K22" s="182"/>
      <c r="L22" s="182"/>
      <c r="M22" s="182"/>
      <c r="N22" s="182"/>
      <c r="O22" s="182"/>
      <c r="P22" s="182"/>
      <c r="Q22" s="182"/>
      <c r="R22" s="183"/>
    </row>
    <row r="23" spans="1:35" s="2" customFormat="1" ht="12" customHeight="1" x14ac:dyDescent="0.3">
      <c r="B23" s="180"/>
      <c r="C23" s="182"/>
      <c r="D23" s="182"/>
      <c r="E23" s="182"/>
      <c r="F23" s="182"/>
      <c r="G23" s="182"/>
      <c r="H23" s="182"/>
      <c r="I23" s="182"/>
      <c r="J23" s="182"/>
      <c r="K23" s="182"/>
      <c r="L23" s="182"/>
      <c r="M23" s="182"/>
      <c r="N23" s="182"/>
      <c r="O23" s="182"/>
      <c r="P23" s="182"/>
      <c r="Q23" s="182"/>
      <c r="R23" s="183"/>
    </row>
    <row r="24" spans="1:35" s="2" customFormat="1" ht="12" customHeight="1" x14ac:dyDescent="0.3">
      <c r="B24" s="180"/>
      <c r="C24" s="182"/>
      <c r="D24" s="182"/>
      <c r="E24" s="182"/>
      <c r="F24" s="182"/>
      <c r="G24" s="182"/>
      <c r="H24" s="182"/>
      <c r="I24" s="182"/>
      <c r="J24" s="182"/>
      <c r="K24" s="182"/>
      <c r="L24" s="182"/>
      <c r="M24" s="182"/>
      <c r="N24" s="182"/>
      <c r="O24" s="182"/>
      <c r="P24" s="182"/>
      <c r="Q24" s="182"/>
      <c r="R24" s="183"/>
    </row>
    <row r="25" spans="1:35" s="2" customFormat="1" ht="12" customHeight="1" x14ac:dyDescent="0.3">
      <c r="B25" s="180"/>
      <c r="C25" s="182"/>
      <c r="D25" s="182"/>
      <c r="E25" s="182"/>
      <c r="F25" s="182"/>
      <c r="G25" s="182"/>
      <c r="H25" s="182"/>
      <c r="I25" s="182"/>
      <c r="J25" s="182"/>
      <c r="K25" s="182"/>
      <c r="L25" s="182"/>
      <c r="M25" s="182"/>
      <c r="N25" s="182"/>
      <c r="O25" s="182"/>
      <c r="P25" s="182"/>
      <c r="Q25" s="182"/>
      <c r="R25" s="183"/>
    </row>
    <row r="26" spans="1:35" s="2" customFormat="1" ht="12" customHeight="1" x14ac:dyDescent="0.3">
      <c r="B26" s="180"/>
      <c r="C26" s="182"/>
      <c r="D26" s="182"/>
      <c r="E26" s="182"/>
      <c r="F26" s="182"/>
      <c r="G26" s="182"/>
      <c r="H26" s="182"/>
      <c r="I26" s="182"/>
      <c r="J26" s="182"/>
      <c r="K26" s="182"/>
      <c r="L26" s="182"/>
      <c r="M26" s="182"/>
      <c r="N26" s="182"/>
      <c r="O26" s="182"/>
      <c r="P26" s="182"/>
      <c r="Q26" s="182"/>
      <c r="R26" s="183"/>
    </row>
    <row r="27" spans="1:35" s="2" customFormat="1" ht="12" customHeight="1" x14ac:dyDescent="0.3">
      <c r="B27" s="180"/>
      <c r="C27" s="182"/>
      <c r="D27" s="182"/>
      <c r="E27" s="182"/>
      <c r="F27" s="182"/>
      <c r="G27" s="182"/>
      <c r="H27" s="182"/>
      <c r="I27" s="182"/>
      <c r="J27" s="182"/>
      <c r="K27" s="182"/>
      <c r="L27" s="182"/>
      <c r="M27" s="182"/>
      <c r="N27" s="182"/>
      <c r="O27" s="182"/>
      <c r="P27" s="182"/>
      <c r="Q27" s="182"/>
      <c r="R27" s="183"/>
    </row>
    <row r="28" spans="1:35" s="2" customFormat="1" ht="12" customHeight="1" x14ac:dyDescent="0.3">
      <c r="B28" s="180"/>
      <c r="C28" s="182"/>
      <c r="D28" s="182"/>
      <c r="E28" s="182"/>
      <c r="F28" s="182"/>
      <c r="G28" s="182"/>
      <c r="H28" s="182"/>
      <c r="I28" s="182"/>
      <c r="J28" s="182"/>
      <c r="K28" s="182"/>
      <c r="L28" s="182"/>
      <c r="M28" s="182"/>
      <c r="N28" s="182"/>
      <c r="O28" s="182"/>
      <c r="P28" s="182"/>
      <c r="Q28" s="182"/>
      <c r="R28" s="183"/>
    </row>
    <row r="29" spans="1:35" s="2" customFormat="1" ht="12" customHeight="1" x14ac:dyDescent="0.3">
      <c r="B29" s="180"/>
      <c r="C29" s="182"/>
      <c r="D29" s="182"/>
      <c r="E29" s="182"/>
      <c r="F29" s="182"/>
      <c r="G29" s="182"/>
      <c r="H29" s="182"/>
      <c r="I29" s="182"/>
      <c r="J29" s="182"/>
      <c r="K29" s="182"/>
      <c r="L29" s="182"/>
      <c r="M29" s="182"/>
      <c r="N29" s="182"/>
      <c r="O29" s="182"/>
      <c r="P29" s="182"/>
      <c r="Q29" s="182"/>
      <c r="R29" s="183"/>
    </row>
    <row r="30" spans="1:35" s="2" customFormat="1" ht="12" customHeight="1" x14ac:dyDescent="0.3">
      <c r="B30" s="180"/>
      <c r="C30" s="182"/>
      <c r="D30" s="182"/>
      <c r="E30" s="182"/>
      <c r="F30" s="182"/>
      <c r="G30" s="182"/>
      <c r="H30" s="182"/>
      <c r="I30" s="182"/>
      <c r="J30" s="182"/>
      <c r="K30" s="182"/>
      <c r="L30" s="182"/>
      <c r="M30" s="182"/>
      <c r="N30" s="182"/>
      <c r="O30" s="182"/>
      <c r="P30" s="182"/>
      <c r="Q30" s="182"/>
      <c r="R30" s="183"/>
    </row>
    <row r="31" spans="1:35" s="2" customFormat="1" ht="12" customHeight="1" x14ac:dyDescent="0.3">
      <c r="B31" s="180"/>
      <c r="C31" s="182"/>
      <c r="D31" s="182"/>
      <c r="E31" s="182"/>
      <c r="F31" s="182"/>
      <c r="G31" s="182"/>
      <c r="H31" s="182"/>
      <c r="I31" s="182"/>
      <c r="J31" s="182"/>
      <c r="K31" s="182"/>
      <c r="L31" s="182"/>
      <c r="M31" s="182"/>
      <c r="N31" s="182"/>
      <c r="O31" s="182"/>
      <c r="P31" s="182"/>
      <c r="Q31" s="182"/>
      <c r="R31" s="183"/>
    </row>
    <row r="32" spans="1:35" s="2" customFormat="1" ht="12" customHeight="1" x14ac:dyDescent="0.3">
      <c r="B32" s="180"/>
      <c r="C32" s="182"/>
      <c r="D32" s="182"/>
      <c r="E32" s="182"/>
      <c r="F32" s="182"/>
      <c r="G32" s="182"/>
      <c r="H32" s="182"/>
      <c r="I32" s="182"/>
      <c r="J32" s="182"/>
      <c r="K32" s="182"/>
      <c r="L32" s="182"/>
      <c r="M32" s="182"/>
      <c r="N32" s="182"/>
      <c r="O32" s="182"/>
      <c r="P32" s="182"/>
      <c r="Q32" s="182"/>
      <c r="R32" s="183"/>
    </row>
    <row r="33" spans="2:18" s="2" customFormat="1" ht="12" customHeight="1" x14ac:dyDescent="0.3">
      <c r="B33" s="180"/>
      <c r="C33" s="182"/>
      <c r="D33" s="182"/>
      <c r="E33" s="182"/>
      <c r="F33" s="182"/>
      <c r="G33" s="182"/>
      <c r="H33" s="182"/>
      <c r="I33" s="182"/>
      <c r="J33" s="182"/>
      <c r="K33" s="182"/>
      <c r="L33" s="182"/>
      <c r="M33" s="182"/>
      <c r="N33" s="182"/>
      <c r="O33" s="182"/>
      <c r="P33" s="182"/>
      <c r="Q33" s="182"/>
      <c r="R33" s="183"/>
    </row>
    <row r="34" spans="2:18" s="2" customFormat="1" ht="12" customHeight="1" x14ac:dyDescent="0.3">
      <c r="B34" s="180"/>
      <c r="C34" s="182"/>
      <c r="D34" s="182"/>
      <c r="E34" s="182"/>
      <c r="F34" s="182"/>
      <c r="G34" s="182"/>
      <c r="H34" s="182"/>
      <c r="I34" s="182"/>
      <c r="J34" s="182"/>
      <c r="K34" s="182"/>
      <c r="L34" s="182"/>
      <c r="M34" s="182"/>
      <c r="N34" s="182"/>
      <c r="O34" s="182"/>
      <c r="P34" s="182"/>
      <c r="Q34" s="182"/>
      <c r="R34" s="183"/>
    </row>
    <row r="35" spans="2:18" s="2" customFormat="1" ht="12" customHeight="1" x14ac:dyDescent="0.3">
      <c r="B35" s="180"/>
      <c r="C35" s="182"/>
      <c r="D35" s="182"/>
      <c r="E35" s="182"/>
      <c r="F35" s="182"/>
      <c r="G35" s="182"/>
      <c r="H35" s="182"/>
      <c r="I35" s="182"/>
      <c r="J35" s="182"/>
      <c r="K35" s="182"/>
      <c r="L35" s="182"/>
      <c r="M35" s="182"/>
      <c r="N35" s="182"/>
      <c r="O35" s="182"/>
      <c r="P35" s="182"/>
      <c r="Q35" s="182"/>
      <c r="R35" s="183"/>
    </row>
    <row r="36" spans="2:18" s="2" customFormat="1" ht="12" customHeight="1" x14ac:dyDescent="0.3">
      <c r="B36" s="184"/>
      <c r="C36" s="185"/>
      <c r="D36" s="185"/>
      <c r="E36" s="185"/>
      <c r="F36" s="185"/>
      <c r="G36" s="185"/>
      <c r="H36" s="185"/>
      <c r="I36" s="185"/>
      <c r="J36" s="185"/>
      <c r="K36" s="185"/>
      <c r="L36" s="185"/>
      <c r="M36" s="185"/>
      <c r="N36" s="185"/>
      <c r="O36" s="185"/>
      <c r="P36" s="185"/>
      <c r="Q36" s="185"/>
      <c r="R36" s="186"/>
    </row>
    <row r="37" spans="2:18" s="2" customFormat="1" ht="12" customHeight="1" x14ac:dyDescent="0.3"/>
    <row r="38" spans="2:18" s="2" customFormat="1" ht="12" customHeight="1" x14ac:dyDescent="0.3"/>
    <row r="39" spans="2:18" s="2" customFormat="1" ht="12" customHeight="1" x14ac:dyDescent="0.3"/>
    <row r="40" spans="2:18" s="2" customFormat="1" ht="12" customHeight="1" x14ac:dyDescent="0.3"/>
    <row r="41" spans="2:18" s="2" customFormat="1" ht="12" customHeight="1" x14ac:dyDescent="0.3"/>
    <row r="42" spans="2:18" s="2" customFormat="1" ht="12" customHeight="1" x14ac:dyDescent="0.3"/>
    <row r="43" spans="2:18" s="2" customFormat="1" ht="12" customHeight="1" x14ac:dyDescent="0.3"/>
    <row r="44" spans="2:18" s="2" customFormat="1" ht="12" customHeight="1" x14ac:dyDescent="0.3"/>
    <row r="45" spans="2:18" s="2" customFormat="1" ht="12" customHeight="1" x14ac:dyDescent="0.3"/>
    <row r="46" spans="2:18" s="2" customFormat="1" ht="12" customHeight="1" x14ac:dyDescent="0.3"/>
    <row r="47" spans="2:18" s="2" customFormat="1" ht="12" customHeight="1" x14ac:dyDescent="0.3"/>
    <row r="48" spans="2:18" s="2" customFormat="1" ht="12" customHeight="1" x14ac:dyDescent="0.3"/>
    <row r="49" s="2" customFormat="1" ht="12" customHeight="1" x14ac:dyDescent="0.3"/>
    <row r="50" s="2" customFormat="1" ht="12" customHeight="1" x14ac:dyDescent="0.3"/>
    <row r="51" s="2" customFormat="1" ht="12" customHeight="1" x14ac:dyDescent="0.3"/>
    <row r="52" s="2" customFormat="1" ht="12" customHeight="1" x14ac:dyDescent="0.3"/>
    <row r="53" s="2" customFormat="1" ht="12" customHeight="1" x14ac:dyDescent="0.3"/>
    <row r="54" s="2" customFormat="1" ht="12" customHeight="1" x14ac:dyDescent="0.3"/>
    <row r="55" s="2" customFormat="1" ht="12" customHeight="1" x14ac:dyDescent="0.3"/>
    <row r="56" s="2" customFormat="1" ht="12" customHeight="1" x14ac:dyDescent="0.3"/>
    <row r="57" s="2" customFormat="1" ht="12" customHeight="1" x14ac:dyDescent="0.3"/>
    <row r="58" s="2" customFormat="1" ht="12" customHeight="1" x14ac:dyDescent="0.3"/>
    <row r="59" s="2" customFormat="1" ht="12" customHeight="1" x14ac:dyDescent="0.3"/>
    <row r="60" s="2" customFormat="1" ht="12" customHeight="1" x14ac:dyDescent="0.3"/>
    <row r="61" s="2" customFormat="1" ht="12" customHeight="1" x14ac:dyDescent="0.3"/>
    <row r="62" s="2" customFormat="1" ht="12" customHeight="1" x14ac:dyDescent="0.3"/>
    <row r="63" s="2" customFormat="1" ht="12" customHeight="1" x14ac:dyDescent="0.3"/>
    <row r="64" s="2" customFormat="1" ht="12" customHeight="1" x14ac:dyDescent="0.3"/>
    <row r="65" s="2" customFormat="1" ht="12" customHeight="1" x14ac:dyDescent="0.3"/>
    <row r="66" s="2" customFormat="1" ht="12" customHeight="1" x14ac:dyDescent="0.3"/>
    <row r="67" s="2" customFormat="1" ht="12" customHeight="1" x14ac:dyDescent="0.3"/>
    <row r="68" s="2" customFormat="1" ht="12" customHeight="1" x14ac:dyDescent="0.3"/>
    <row r="69" s="2" customFormat="1" ht="12" customHeigh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pans="2:34" s="2" customFormat="1" x14ac:dyDescent="0.3"/>
    <row r="98" spans="2:34" s="2" customFormat="1" x14ac:dyDescent="0.3"/>
    <row r="99" spans="2:34" x14ac:dyDescent="0.3">
      <c r="AG99" s="2"/>
      <c r="AH99" s="2"/>
    </row>
    <row r="100" spans="2:34" x14ac:dyDescent="0.3">
      <c r="AG100" s="2"/>
      <c r="AH100" s="2"/>
    </row>
    <row r="101" spans="2:34" x14ac:dyDescent="0.3">
      <c r="AG101" s="2"/>
      <c r="AH101" s="2"/>
    </row>
    <row r="102" spans="2:34" x14ac:dyDescent="0.3">
      <c r="AG102" s="2"/>
      <c r="AH102" s="2"/>
    </row>
    <row r="103" spans="2:34" x14ac:dyDescent="0.3">
      <c r="AG103" s="2"/>
      <c r="AH103" s="2"/>
    </row>
    <row r="104" spans="2:34" x14ac:dyDescent="0.3">
      <c r="AG104" s="2"/>
      <c r="AH104" s="2"/>
    </row>
    <row r="105" spans="2:34" x14ac:dyDescent="0.3">
      <c r="B105" s="122"/>
      <c r="C105" s="12"/>
      <c r="D105" s="12" t="s">
        <v>102</v>
      </c>
      <c r="E105" s="12" t="s">
        <v>103</v>
      </c>
      <c r="F105" s="447" t="s">
        <v>105</v>
      </c>
      <c r="G105" s="448"/>
      <c r="H105" s="122"/>
      <c r="I105" s="2"/>
      <c r="J105" s="2"/>
      <c r="K105" s="2"/>
      <c r="L105" s="2"/>
      <c r="M105" s="2"/>
      <c r="N105" s="2"/>
      <c r="O105" s="2"/>
      <c r="P105" s="449" t="s">
        <v>202</v>
      </c>
      <c r="Q105" s="450"/>
      <c r="R105" s="450"/>
      <c r="S105" s="450"/>
      <c r="T105" s="450"/>
      <c r="U105" s="450"/>
      <c r="V105" s="450"/>
      <c r="W105" s="451"/>
      <c r="X105" s="2"/>
      <c r="Y105" s="2"/>
      <c r="Z105" s="2"/>
      <c r="AA105" s="2"/>
      <c r="AB105" s="2"/>
      <c r="AG105" s="2"/>
      <c r="AH105" s="2"/>
    </row>
    <row r="106" spans="2:34" x14ac:dyDescent="0.3">
      <c r="B106" s="123"/>
      <c r="C106" s="136" t="s">
        <v>99</v>
      </c>
      <c r="D106" s="14" t="s">
        <v>101</v>
      </c>
      <c r="E106" s="14" t="s">
        <v>104</v>
      </c>
      <c r="F106" s="12" t="s">
        <v>92</v>
      </c>
      <c r="G106" s="13" t="s">
        <v>106</v>
      </c>
      <c r="H106" s="16" t="s">
        <v>26</v>
      </c>
      <c r="I106" s="2"/>
      <c r="J106" s="2"/>
      <c r="K106" s="2"/>
      <c r="L106" s="2"/>
      <c r="M106" s="2"/>
      <c r="N106" s="2"/>
      <c r="O106" s="2"/>
      <c r="P106" s="194"/>
      <c r="Q106" s="194" t="s">
        <v>31</v>
      </c>
      <c r="R106" s="194" t="s">
        <v>164</v>
      </c>
      <c r="S106" s="194" t="s">
        <v>32</v>
      </c>
      <c r="T106" s="194" t="s">
        <v>165</v>
      </c>
      <c r="U106" s="194" t="s">
        <v>68</v>
      </c>
      <c r="V106" s="194" t="s">
        <v>34</v>
      </c>
      <c r="W106" s="194" t="s">
        <v>166</v>
      </c>
      <c r="X106" s="2"/>
      <c r="Y106" s="2"/>
      <c r="Z106" s="2"/>
      <c r="AA106" s="2"/>
      <c r="AB106" s="2"/>
      <c r="AG106" s="2"/>
      <c r="AH106" s="2"/>
    </row>
    <row r="107" spans="2:34" x14ac:dyDescent="0.3">
      <c r="B107" s="10">
        <v>1</v>
      </c>
      <c r="C107" s="10"/>
      <c r="D107" s="10"/>
      <c r="E107" s="153">
        <f>SUM(C107*D107)</f>
        <v>0</v>
      </c>
      <c r="F107" s="111"/>
      <c r="G107" s="111"/>
      <c r="H107" s="121">
        <v>0.03</v>
      </c>
      <c r="I107" s="2"/>
      <c r="J107" s="2"/>
      <c r="K107" s="2"/>
      <c r="L107" s="2"/>
      <c r="M107" s="2"/>
      <c r="N107" s="2"/>
      <c r="O107" s="2"/>
      <c r="P107" s="10"/>
      <c r="Q107" s="194" t="s">
        <v>196</v>
      </c>
      <c r="R107" s="146" t="s">
        <v>197</v>
      </c>
      <c r="S107" s="146" t="s">
        <v>199</v>
      </c>
      <c r="T107" s="146" t="s">
        <v>197</v>
      </c>
      <c r="U107" s="146" t="s">
        <v>197</v>
      </c>
      <c r="V107" s="146" t="s">
        <v>196</v>
      </c>
      <c r="W107" s="146" t="s">
        <v>198</v>
      </c>
      <c r="X107" s="2"/>
      <c r="Y107" s="2"/>
      <c r="Z107" s="2"/>
      <c r="AA107" s="2"/>
      <c r="AB107" s="2"/>
      <c r="AG107" s="2"/>
      <c r="AH107" s="2"/>
    </row>
    <row r="108" spans="2:34" x14ac:dyDescent="0.3">
      <c r="B108" s="10">
        <v>2</v>
      </c>
      <c r="C108" s="10"/>
      <c r="D108" s="10"/>
      <c r="E108" s="153">
        <f t="shared" ref="E108:E118" si="1">SUM(C108*D108)</f>
        <v>0</v>
      </c>
      <c r="F108" s="111"/>
      <c r="G108" s="111"/>
      <c r="H108" s="18">
        <v>0.03</v>
      </c>
      <c r="I108" s="2"/>
      <c r="J108" s="2"/>
      <c r="K108" s="2"/>
      <c r="L108" s="2"/>
      <c r="M108" s="2"/>
      <c r="N108" s="2"/>
      <c r="O108" s="2"/>
      <c r="P108" s="10">
        <v>1</v>
      </c>
      <c r="Q108" s="17">
        <f>SUM(demogr!J16)</f>
        <v>4387</v>
      </c>
      <c r="R108" s="124">
        <f t="shared" ref="R108:R119" si="2">SUM(G6/Q108)</f>
        <v>0</v>
      </c>
      <c r="S108" s="17">
        <f>SUM(demogr!R13)</f>
        <v>4408</v>
      </c>
      <c r="T108" s="124">
        <f t="shared" ref="T108:T119" si="3">SUM(D6/S108)</f>
        <v>4.4067604355716876E-2</v>
      </c>
      <c r="U108" s="124">
        <f t="shared" ref="U108:U119" si="4">SUM(E6/S108)</f>
        <v>0</v>
      </c>
      <c r="V108" s="17">
        <f>SUM(demogr!F16)</f>
        <v>4282</v>
      </c>
      <c r="W108" s="124">
        <f t="shared" ref="W108:W119" si="5">SUM(H6/V108)</f>
        <v>0</v>
      </c>
      <c r="X108" s="2"/>
      <c r="Y108" s="2"/>
      <c r="Z108" s="2"/>
      <c r="AA108" s="2"/>
      <c r="AB108" s="2"/>
      <c r="AG108" s="2"/>
      <c r="AH108" s="2"/>
    </row>
    <row r="109" spans="2:34" x14ac:dyDescent="0.3">
      <c r="B109" s="10">
        <v>3</v>
      </c>
      <c r="C109" s="10"/>
      <c r="D109" s="10"/>
      <c r="E109" s="153">
        <f t="shared" si="1"/>
        <v>0</v>
      </c>
      <c r="F109" s="111"/>
      <c r="G109" s="111"/>
      <c r="H109" s="18">
        <v>0.03</v>
      </c>
      <c r="I109" s="2"/>
      <c r="J109" s="2"/>
      <c r="K109" s="2"/>
      <c r="L109" s="2"/>
      <c r="M109" s="2"/>
      <c r="N109" s="2"/>
      <c r="O109" s="2"/>
      <c r="P109" s="10">
        <v>2</v>
      </c>
      <c r="Q109" s="17">
        <f>SUM(Q108)</f>
        <v>4387</v>
      </c>
      <c r="R109" s="124">
        <f t="shared" si="2"/>
        <v>0</v>
      </c>
      <c r="S109" s="17">
        <f>SUM(S108)</f>
        <v>4408</v>
      </c>
      <c r="T109" s="124">
        <f t="shared" si="3"/>
        <v>8.8135208711433752E-2</v>
      </c>
      <c r="U109" s="124">
        <f t="shared" si="4"/>
        <v>0</v>
      </c>
      <c r="V109" s="17">
        <f>SUM(V108)</f>
        <v>4282</v>
      </c>
      <c r="W109" s="124">
        <f t="shared" si="5"/>
        <v>0</v>
      </c>
      <c r="X109" s="2"/>
      <c r="Y109" s="2"/>
      <c r="Z109" s="2"/>
      <c r="AA109" s="2"/>
      <c r="AB109" s="2"/>
      <c r="AG109" s="2"/>
      <c r="AH109" s="2"/>
    </row>
    <row r="110" spans="2:34" x14ac:dyDescent="0.3">
      <c r="B110" s="10">
        <v>4</v>
      </c>
      <c r="C110" s="10"/>
      <c r="D110" s="10"/>
      <c r="E110" s="153">
        <f t="shared" si="1"/>
        <v>0</v>
      </c>
      <c r="F110" s="111"/>
      <c r="G110" s="111"/>
      <c r="H110" s="18">
        <v>0.03</v>
      </c>
      <c r="I110" s="2"/>
      <c r="J110" s="2"/>
      <c r="K110" s="2"/>
      <c r="L110" s="2"/>
      <c r="M110" s="2"/>
      <c r="N110" s="2"/>
      <c r="O110" s="2"/>
      <c r="P110" s="10">
        <v>3</v>
      </c>
      <c r="Q110" s="17">
        <f>SUM(Q108)</f>
        <v>4387</v>
      </c>
      <c r="R110" s="124">
        <f t="shared" si="2"/>
        <v>0</v>
      </c>
      <c r="S110" s="17">
        <f>SUM(S108)</f>
        <v>4408</v>
      </c>
      <c r="T110" s="124">
        <f t="shared" si="3"/>
        <v>0.13220281306715065</v>
      </c>
      <c r="U110" s="124">
        <f t="shared" si="4"/>
        <v>0</v>
      </c>
      <c r="V110" s="17">
        <f>SUM(V108)</f>
        <v>4282</v>
      </c>
      <c r="W110" s="124">
        <f t="shared" si="5"/>
        <v>0</v>
      </c>
      <c r="X110" s="2"/>
      <c r="Y110" s="2"/>
      <c r="Z110" s="2"/>
      <c r="AA110" s="2"/>
      <c r="AB110" s="2"/>
      <c r="AG110" s="2"/>
      <c r="AH110" s="2"/>
    </row>
    <row r="111" spans="2:34" x14ac:dyDescent="0.3">
      <c r="B111" s="10">
        <v>5</v>
      </c>
      <c r="C111" s="10"/>
      <c r="D111" s="10"/>
      <c r="E111" s="153">
        <f t="shared" si="1"/>
        <v>0</v>
      </c>
      <c r="F111" s="111"/>
      <c r="G111" s="111"/>
      <c r="H111" s="18">
        <v>0.03</v>
      </c>
      <c r="I111" s="2"/>
      <c r="J111" s="2"/>
      <c r="K111" s="2"/>
      <c r="L111" s="2"/>
      <c r="M111" s="2"/>
      <c r="N111" s="2"/>
      <c r="O111" s="2"/>
      <c r="P111" s="10">
        <v>4</v>
      </c>
      <c r="Q111" s="17"/>
      <c r="R111" s="124" t="e">
        <f t="shared" si="2"/>
        <v>#DIV/0!</v>
      </c>
      <c r="S111" s="17">
        <f>SUM(S108)</f>
        <v>4408</v>
      </c>
      <c r="T111" s="124">
        <f t="shared" si="3"/>
        <v>0.1762704174228675</v>
      </c>
      <c r="U111" s="124">
        <f t="shared" si="4"/>
        <v>0</v>
      </c>
      <c r="V111" s="17">
        <f>SUM(V108)</f>
        <v>4282</v>
      </c>
      <c r="W111" s="124">
        <f t="shared" si="5"/>
        <v>0</v>
      </c>
      <c r="X111" s="2"/>
      <c r="Y111" s="2"/>
      <c r="Z111" s="2"/>
      <c r="AA111" s="2"/>
      <c r="AB111" s="2"/>
      <c r="AG111" s="2"/>
      <c r="AH111" s="2"/>
    </row>
    <row r="112" spans="2:34" x14ac:dyDescent="0.3">
      <c r="B112" s="10">
        <v>6</v>
      </c>
      <c r="C112" s="10"/>
      <c r="D112" s="10"/>
      <c r="E112" s="153">
        <f t="shared" si="1"/>
        <v>0</v>
      </c>
      <c r="F112" s="111"/>
      <c r="G112" s="111"/>
      <c r="H112" s="18">
        <v>0.03</v>
      </c>
      <c r="I112" s="2"/>
      <c r="J112" s="2"/>
      <c r="K112" s="2"/>
      <c r="L112" s="2"/>
      <c r="M112" s="2"/>
      <c r="N112" s="2"/>
      <c r="O112" s="2"/>
      <c r="P112" s="10">
        <v>5</v>
      </c>
      <c r="Q112" s="17"/>
      <c r="R112" s="124" t="e">
        <f t="shared" si="2"/>
        <v>#DIV/0!</v>
      </c>
      <c r="S112" s="17">
        <f>SUM(S108)</f>
        <v>4408</v>
      </c>
      <c r="T112" s="124">
        <f t="shared" si="3"/>
        <v>0.22033802177858439</v>
      </c>
      <c r="U112" s="124">
        <f t="shared" si="4"/>
        <v>0</v>
      </c>
      <c r="V112" s="17">
        <f>SUM(V108)</f>
        <v>4282</v>
      </c>
      <c r="W112" s="124">
        <f t="shared" si="5"/>
        <v>0</v>
      </c>
      <c r="X112" s="2"/>
      <c r="Y112" s="2"/>
      <c r="Z112" s="2"/>
      <c r="AA112" s="2"/>
      <c r="AB112" s="2"/>
      <c r="AG112" s="2"/>
      <c r="AH112" s="2"/>
    </row>
    <row r="113" spans="2:34" x14ac:dyDescent="0.3">
      <c r="B113" s="10">
        <v>7</v>
      </c>
      <c r="C113" s="10"/>
      <c r="D113" s="10"/>
      <c r="E113" s="153">
        <f t="shared" si="1"/>
        <v>0</v>
      </c>
      <c r="F113" s="111"/>
      <c r="G113" s="111"/>
      <c r="H113" s="18">
        <v>0.03</v>
      </c>
      <c r="I113" s="2"/>
      <c r="J113" s="2"/>
      <c r="K113" s="2"/>
      <c r="L113" s="2"/>
      <c r="M113" s="2"/>
      <c r="N113" s="2"/>
      <c r="O113" s="2"/>
      <c r="P113" s="10">
        <v>6</v>
      </c>
      <c r="Q113" s="17"/>
      <c r="R113" s="124" t="e">
        <f t="shared" si="2"/>
        <v>#DIV/0!</v>
      </c>
      <c r="S113" s="17">
        <f>SUM(S108)</f>
        <v>4408</v>
      </c>
      <c r="T113" s="124">
        <f t="shared" si="3"/>
        <v>0.2644056261343013</v>
      </c>
      <c r="U113" s="124">
        <f t="shared" si="4"/>
        <v>0</v>
      </c>
      <c r="V113" s="17">
        <f>SUM(V108)</f>
        <v>4282</v>
      </c>
      <c r="W113" s="124">
        <f t="shared" si="5"/>
        <v>0</v>
      </c>
      <c r="X113" s="2"/>
      <c r="Y113" s="2"/>
      <c r="Z113" s="2"/>
      <c r="AA113" s="2"/>
      <c r="AB113" s="2"/>
      <c r="AG113" s="2"/>
      <c r="AH113" s="2"/>
    </row>
    <row r="114" spans="2:34" x14ac:dyDescent="0.3">
      <c r="B114" s="10">
        <v>8</v>
      </c>
      <c r="C114" s="10"/>
      <c r="D114" s="10"/>
      <c r="E114" s="153">
        <f t="shared" si="1"/>
        <v>0</v>
      </c>
      <c r="F114" s="111"/>
      <c r="G114" s="111"/>
      <c r="H114" s="18">
        <v>0.03</v>
      </c>
      <c r="I114" s="2"/>
      <c r="J114" s="2"/>
      <c r="K114" s="2"/>
      <c r="L114" s="2"/>
      <c r="M114" s="2"/>
      <c r="N114" s="2"/>
      <c r="O114" s="2"/>
      <c r="P114" s="10">
        <v>7</v>
      </c>
      <c r="Q114" s="17"/>
      <c r="R114" s="124" t="e">
        <f t="shared" si="2"/>
        <v>#DIV/0!</v>
      </c>
      <c r="S114" s="17">
        <f>SUM(S108)</f>
        <v>4408</v>
      </c>
      <c r="T114" s="124">
        <f t="shared" si="3"/>
        <v>0.30847323049001812</v>
      </c>
      <c r="U114" s="124">
        <f t="shared" si="4"/>
        <v>0</v>
      </c>
      <c r="V114" s="17">
        <f>SUM(V108)</f>
        <v>4282</v>
      </c>
      <c r="W114" s="124">
        <f t="shared" si="5"/>
        <v>0</v>
      </c>
      <c r="X114" s="2"/>
      <c r="Y114" s="2"/>
      <c r="Z114" s="2"/>
      <c r="AA114" s="2"/>
      <c r="AB114" s="2"/>
      <c r="AG114" s="2"/>
      <c r="AH114" s="2"/>
    </row>
    <row r="115" spans="2:34" x14ac:dyDescent="0.3">
      <c r="B115" s="10">
        <v>9</v>
      </c>
      <c r="C115" s="10"/>
      <c r="D115" s="10"/>
      <c r="E115" s="153">
        <f t="shared" si="1"/>
        <v>0</v>
      </c>
      <c r="F115" s="111"/>
      <c r="G115" s="111"/>
      <c r="H115" s="18">
        <v>0.03</v>
      </c>
      <c r="I115" s="2"/>
      <c r="J115" s="2"/>
      <c r="K115" s="2"/>
      <c r="L115" s="2"/>
      <c r="M115" s="2"/>
      <c r="N115" s="2"/>
      <c r="O115" s="2"/>
      <c r="P115" s="10">
        <v>8</v>
      </c>
      <c r="Q115" s="17"/>
      <c r="R115" s="124" t="e">
        <f t="shared" si="2"/>
        <v>#DIV/0!</v>
      </c>
      <c r="S115" s="17">
        <f>SUM(S108)</f>
        <v>4408</v>
      </c>
      <c r="T115" s="124">
        <f t="shared" si="3"/>
        <v>0.35254083484573501</v>
      </c>
      <c r="U115" s="124">
        <f t="shared" si="4"/>
        <v>0</v>
      </c>
      <c r="V115" s="17">
        <f>SUM(V108)</f>
        <v>4282</v>
      </c>
      <c r="W115" s="124">
        <f t="shared" si="5"/>
        <v>0.16160672582905183</v>
      </c>
      <c r="X115" s="2"/>
      <c r="Y115" s="2"/>
      <c r="Z115" s="2"/>
      <c r="AA115" s="2"/>
      <c r="AB115" s="2"/>
      <c r="AG115" s="2"/>
      <c r="AH115" s="2"/>
    </row>
    <row r="116" spans="2:34" x14ac:dyDescent="0.3">
      <c r="B116" s="10">
        <v>10</v>
      </c>
      <c r="C116" s="10"/>
      <c r="D116" s="10"/>
      <c r="E116" s="153">
        <f t="shared" si="1"/>
        <v>0</v>
      </c>
      <c r="F116" s="111"/>
      <c r="G116" s="111"/>
      <c r="H116" s="18">
        <v>0.03</v>
      </c>
      <c r="I116" s="2"/>
      <c r="J116" s="2"/>
      <c r="K116" s="2"/>
      <c r="L116" s="2"/>
      <c r="M116" s="2"/>
      <c r="N116" s="2"/>
      <c r="O116" s="2"/>
      <c r="P116" s="10">
        <v>9</v>
      </c>
      <c r="Q116" s="17"/>
      <c r="R116" s="124" t="e">
        <f t="shared" si="2"/>
        <v>#DIV/0!</v>
      </c>
      <c r="S116" s="17">
        <f>SUM(S108)</f>
        <v>4408</v>
      </c>
      <c r="T116" s="124">
        <f t="shared" si="3"/>
        <v>0.39660843920145189</v>
      </c>
      <c r="U116" s="124">
        <f t="shared" si="4"/>
        <v>0</v>
      </c>
      <c r="V116" s="17">
        <f>SUM(V108)</f>
        <v>4282</v>
      </c>
      <c r="W116" s="124">
        <f t="shared" si="5"/>
        <v>0.16160672582905183</v>
      </c>
      <c r="X116" s="2"/>
      <c r="Y116" s="2"/>
      <c r="Z116" s="2"/>
      <c r="AA116" s="2"/>
      <c r="AB116" s="2"/>
      <c r="AG116" s="2"/>
      <c r="AH116" s="2"/>
    </row>
    <row r="117" spans="2:34" x14ac:dyDescent="0.3">
      <c r="B117" s="10">
        <v>11</v>
      </c>
      <c r="C117" s="10"/>
      <c r="D117" s="10"/>
      <c r="E117" s="153">
        <f t="shared" si="1"/>
        <v>0</v>
      </c>
      <c r="F117" s="111"/>
      <c r="G117" s="111"/>
      <c r="H117" s="18">
        <v>0.03</v>
      </c>
      <c r="I117" s="2"/>
      <c r="J117" s="2"/>
      <c r="K117" s="2"/>
      <c r="L117" s="2"/>
      <c r="M117" s="2"/>
      <c r="N117" s="2"/>
      <c r="O117" s="2"/>
      <c r="P117" s="10">
        <v>10</v>
      </c>
      <c r="Q117" s="17"/>
      <c r="R117" s="124" t="e">
        <f t="shared" si="2"/>
        <v>#DIV/0!</v>
      </c>
      <c r="S117" s="17">
        <f>SUM(S108)</f>
        <v>4408</v>
      </c>
      <c r="T117" s="124">
        <f t="shared" si="3"/>
        <v>0.44067604355716877</v>
      </c>
      <c r="U117" s="124">
        <f t="shared" si="4"/>
        <v>0</v>
      </c>
      <c r="V117" s="17">
        <f>SUM(V108)</f>
        <v>4282</v>
      </c>
      <c r="W117" s="124">
        <f t="shared" si="5"/>
        <v>0.16160672582905183</v>
      </c>
      <c r="X117" s="2"/>
      <c r="Y117" s="2"/>
      <c r="Z117" s="2"/>
      <c r="AA117" s="2"/>
      <c r="AB117" s="2"/>
      <c r="AG117" s="2"/>
      <c r="AH117" s="2"/>
    </row>
    <row r="118" spans="2:34" x14ac:dyDescent="0.3">
      <c r="B118" s="10">
        <v>12</v>
      </c>
      <c r="C118" s="10"/>
      <c r="D118" s="10"/>
      <c r="E118" s="153">
        <f t="shared" si="1"/>
        <v>0</v>
      </c>
      <c r="F118" s="111"/>
      <c r="G118" s="111"/>
      <c r="H118" s="18">
        <v>0.03</v>
      </c>
      <c r="I118" s="2"/>
      <c r="J118" s="2"/>
      <c r="K118" s="2"/>
      <c r="L118" s="2"/>
      <c r="M118" s="2"/>
      <c r="N118" s="2"/>
      <c r="O118" s="2"/>
      <c r="P118" s="10">
        <v>11</v>
      </c>
      <c r="Q118" s="17"/>
      <c r="R118" s="124" t="e">
        <f t="shared" si="2"/>
        <v>#DIV/0!</v>
      </c>
      <c r="S118" s="17">
        <f>SUM(S108)</f>
        <v>4408</v>
      </c>
      <c r="T118" s="124">
        <f t="shared" si="3"/>
        <v>0.48474364791288566</v>
      </c>
      <c r="U118" s="124">
        <f t="shared" si="4"/>
        <v>0</v>
      </c>
      <c r="V118" s="17">
        <f>SUM(V108)</f>
        <v>4282</v>
      </c>
      <c r="W118" s="124">
        <f t="shared" si="5"/>
        <v>0.40191499299392808</v>
      </c>
      <c r="X118" s="2"/>
      <c r="Y118" s="2"/>
      <c r="Z118" s="2"/>
      <c r="AA118" s="2"/>
      <c r="AB118" s="2"/>
      <c r="AG118" s="2"/>
      <c r="AH118" s="2"/>
    </row>
    <row r="119" spans="2:34" x14ac:dyDescent="0.3">
      <c r="B119" s="2"/>
      <c r="C119" s="2"/>
      <c r="D119" s="2"/>
      <c r="E119" s="2"/>
      <c r="F119" s="2"/>
      <c r="G119" s="2"/>
      <c r="H119" s="2"/>
      <c r="I119" s="2"/>
      <c r="J119" s="2"/>
      <c r="K119" s="2"/>
      <c r="L119" s="2"/>
      <c r="M119" s="2"/>
      <c r="N119" s="2"/>
      <c r="O119" s="2"/>
      <c r="P119" s="10">
        <v>12</v>
      </c>
      <c r="Q119" s="17"/>
      <c r="R119" s="124" t="e">
        <f t="shared" si="2"/>
        <v>#DIV/0!</v>
      </c>
      <c r="S119" s="17">
        <f>SUM(S108)</f>
        <v>4408</v>
      </c>
      <c r="T119" s="124">
        <f t="shared" si="3"/>
        <v>0.52881125226860259</v>
      </c>
      <c r="U119" s="124">
        <f t="shared" si="4"/>
        <v>0</v>
      </c>
      <c r="V119" s="17">
        <f>SUM(V108)</f>
        <v>4282</v>
      </c>
      <c r="W119" s="124">
        <f t="shared" si="5"/>
        <v>0.40191499299392808</v>
      </c>
      <c r="X119" s="2"/>
      <c r="Y119" s="2"/>
      <c r="Z119" s="2"/>
      <c r="AA119" s="2"/>
      <c r="AB119" s="2"/>
      <c r="AG119" s="2"/>
      <c r="AH119" s="2"/>
    </row>
  </sheetData>
  <mergeCells count="3">
    <mergeCell ref="P105:W105"/>
    <mergeCell ref="F105:G105"/>
    <mergeCell ref="B3:H4"/>
  </mergeCells>
  <hyperlinks>
    <hyperlink ref="F105:G105" location="sykefr!A1" display="sjukefråvere i %"/>
    <hyperlink ref="C106" location="'tal tils'!A1" display="tal tils"/>
    <hyperlink ref="A1" location="FREMSIDE_ØKONOMI!A1" display="TILBAKE TIL FRAMSIDA"/>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132"/>
  <sheetViews>
    <sheetView zoomScaleNormal="100" workbookViewId="0">
      <selection activeCell="B1" sqref="B1"/>
    </sheetView>
  </sheetViews>
  <sheetFormatPr baseColWidth="10" defaultColWidth="11.453125" defaultRowHeight="12" x14ac:dyDescent="0.3"/>
  <cols>
    <col min="1" max="1" width="1.453125" style="1" customWidth="1"/>
    <col min="2" max="2" width="2.81640625" style="1" customWidth="1"/>
    <col min="3" max="3" width="7.7265625" style="1" customWidth="1"/>
    <col min="4" max="4" width="7.54296875" style="1" customWidth="1"/>
    <col min="5" max="6" width="8" style="1" customWidth="1"/>
    <col min="7" max="7" width="7.81640625" style="1" customWidth="1"/>
    <col min="8" max="8" width="6.54296875" style="1" customWidth="1"/>
    <col min="9" max="11" width="7.1796875" style="1" customWidth="1"/>
    <col min="12" max="13" width="11.453125" style="1"/>
    <col min="14" max="14" width="16" style="1" customWidth="1"/>
    <col min="15" max="16" width="9.81640625" style="1" customWidth="1"/>
    <col min="17" max="17" width="5.81640625" style="1" customWidth="1"/>
    <col min="18" max="18" width="1.26953125" style="1" customWidth="1"/>
    <col min="19" max="19" width="3.26953125" style="1" customWidth="1"/>
    <col min="20" max="20" width="6.26953125" style="1" customWidth="1"/>
    <col min="21" max="21" width="7.81640625" style="1" customWidth="1"/>
    <col min="22" max="24" width="6.7265625" style="1" customWidth="1"/>
    <col min="25" max="25" width="6.54296875" style="1" customWidth="1"/>
    <col min="26" max="27" width="6.1796875" style="1" customWidth="1"/>
    <col min="28" max="28" width="8" style="1" customWidth="1"/>
    <col min="29" max="16384" width="11.453125" style="1"/>
  </cols>
  <sheetData>
    <row r="1" spans="1:34" ht="11.25" customHeight="1" x14ac:dyDescent="0.35">
      <c r="A1" s="2"/>
      <c r="B1" s="163" t="s">
        <v>28</v>
      </c>
      <c r="C1" s="2"/>
      <c r="D1" s="2"/>
      <c r="E1" s="2"/>
      <c r="F1" s="2"/>
      <c r="G1" s="2"/>
      <c r="H1" s="438"/>
      <c r="I1" s="438"/>
      <c r="J1" s="438"/>
      <c r="K1" s="438"/>
      <c r="L1" s="438"/>
      <c r="M1" s="438"/>
      <c r="N1" s="438"/>
      <c r="O1" s="438"/>
      <c r="P1" s="438"/>
      <c r="Q1" s="438"/>
      <c r="R1" s="438"/>
      <c r="S1" s="438"/>
      <c r="T1" s="438"/>
      <c r="U1" s="438"/>
      <c r="V1" s="438"/>
      <c r="W1" s="438"/>
      <c r="X1" s="438"/>
      <c r="Y1" s="438"/>
      <c r="Z1" s="438"/>
      <c r="AA1" s="438"/>
      <c r="AB1" s="438"/>
      <c r="AC1" s="438"/>
      <c r="AD1" s="438"/>
      <c r="AE1" s="438"/>
      <c r="AF1" s="2"/>
    </row>
    <row r="2" spans="1:34" ht="11.25" customHeight="1" x14ac:dyDescent="0.3">
      <c r="A2" s="438"/>
      <c r="B2" s="438"/>
      <c r="C2" s="438"/>
      <c r="D2" s="438"/>
      <c r="E2" s="438"/>
      <c r="F2" s="438"/>
      <c r="G2" s="438"/>
      <c r="H2" s="438"/>
      <c r="I2" s="438"/>
      <c r="J2" s="438"/>
      <c r="K2" s="438"/>
      <c r="L2" s="438"/>
      <c r="M2" s="438"/>
      <c r="N2" s="438"/>
      <c r="O2" s="438"/>
      <c r="P2" s="248"/>
      <c r="Q2" s="248"/>
      <c r="R2" s="248"/>
      <c r="S2" s="2"/>
      <c r="T2" s="438"/>
      <c r="U2" s="438"/>
      <c r="V2" s="438"/>
      <c r="W2" s="438"/>
      <c r="X2" s="438"/>
      <c r="Y2" s="438"/>
      <c r="Z2" s="438"/>
      <c r="AA2" s="438"/>
      <c r="AB2" s="438"/>
      <c r="AC2" s="438"/>
      <c r="AD2" s="438"/>
      <c r="AE2" s="2"/>
      <c r="AF2" s="2"/>
      <c r="AH2" s="2"/>
    </row>
    <row r="3" spans="1:34" ht="11.25" customHeight="1" x14ac:dyDescent="0.3">
      <c r="A3" s="2"/>
      <c r="B3" s="432" t="s">
        <v>504</v>
      </c>
      <c r="C3" s="433"/>
      <c r="D3" s="433"/>
      <c r="E3" s="433"/>
      <c r="F3" s="433"/>
      <c r="G3" s="434"/>
      <c r="H3" s="250" t="s">
        <v>50</v>
      </c>
      <c r="I3" s="44" t="s">
        <v>26</v>
      </c>
      <c r="J3" s="250"/>
      <c r="K3" s="251"/>
      <c r="L3" s="2"/>
      <c r="M3" s="2"/>
      <c r="N3" s="2"/>
      <c r="O3" s="2"/>
      <c r="P3" s="2"/>
      <c r="Q3" s="2"/>
      <c r="R3" s="2"/>
      <c r="S3" s="432" t="s">
        <v>505</v>
      </c>
      <c r="T3" s="433"/>
      <c r="U3" s="433"/>
      <c r="V3" s="433"/>
      <c r="W3" s="433"/>
      <c r="X3" s="434"/>
      <c r="Y3" s="270" t="s">
        <v>50</v>
      </c>
      <c r="Z3" s="44" t="s">
        <v>26</v>
      </c>
      <c r="AA3" s="250"/>
      <c r="AB3" s="2"/>
      <c r="AC3" s="2"/>
      <c r="AD3" s="2"/>
      <c r="AE3" s="2"/>
      <c r="AF3" s="2"/>
      <c r="AH3" s="2"/>
    </row>
    <row r="4" spans="1:34" ht="11.25" customHeight="1" x14ac:dyDescent="0.3">
      <c r="A4" s="2"/>
      <c r="B4" s="435"/>
      <c r="C4" s="436"/>
      <c r="D4" s="436"/>
      <c r="E4" s="436"/>
      <c r="F4" s="436"/>
      <c r="G4" s="437"/>
      <c r="H4" s="23" t="s">
        <v>29</v>
      </c>
      <c r="I4" s="3" t="s">
        <v>30</v>
      </c>
      <c r="J4" s="23"/>
      <c r="K4" s="251"/>
      <c r="L4" s="2"/>
      <c r="M4" s="2"/>
      <c r="N4" s="2"/>
      <c r="O4" s="2"/>
      <c r="P4" s="2"/>
      <c r="Q4" s="2"/>
      <c r="R4" s="2"/>
      <c r="S4" s="435"/>
      <c r="T4" s="436"/>
      <c r="U4" s="436"/>
      <c r="V4" s="436"/>
      <c r="W4" s="436"/>
      <c r="X4" s="437"/>
      <c r="Y4" s="23" t="s">
        <v>29</v>
      </c>
      <c r="Z4" s="3" t="s">
        <v>30</v>
      </c>
      <c r="AA4" s="23"/>
      <c r="AB4" s="2"/>
      <c r="AC4" s="2"/>
      <c r="AD4" s="2"/>
      <c r="AE4" s="2"/>
      <c r="AF4" s="2"/>
      <c r="AH4" s="2"/>
    </row>
    <row r="5" spans="1:34" ht="11.25" customHeight="1" x14ac:dyDescent="0.3">
      <c r="A5" s="2"/>
      <c r="B5" s="215"/>
      <c r="C5" s="271" t="s">
        <v>209</v>
      </c>
      <c r="D5" s="215" t="s">
        <v>228</v>
      </c>
      <c r="E5" s="215" t="s">
        <v>33</v>
      </c>
      <c r="F5" s="215" t="s">
        <v>31</v>
      </c>
      <c r="G5" s="216" t="s">
        <v>34</v>
      </c>
      <c r="H5" s="26" t="s">
        <v>2</v>
      </c>
      <c r="I5" s="43" t="s">
        <v>35</v>
      </c>
      <c r="J5" s="26" t="s">
        <v>154</v>
      </c>
      <c r="K5" s="251"/>
      <c r="L5" s="2"/>
      <c r="M5" s="2"/>
      <c r="N5" s="2"/>
      <c r="O5" s="2"/>
      <c r="P5" s="2"/>
      <c r="Q5" s="2"/>
      <c r="R5" s="2"/>
      <c r="S5" s="215"/>
      <c r="T5" s="271" t="s">
        <v>209</v>
      </c>
      <c r="U5" s="215" t="s">
        <v>210</v>
      </c>
      <c r="V5" s="215" t="s">
        <v>33</v>
      </c>
      <c r="W5" s="215" t="s">
        <v>31</v>
      </c>
      <c r="X5" s="215" t="s">
        <v>34</v>
      </c>
      <c r="Y5" s="26" t="s">
        <v>2</v>
      </c>
      <c r="Z5" s="43" t="s">
        <v>35</v>
      </c>
      <c r="AA5" s="26" t="s">
        <v>154</v>
      </c>
      <c r="AB5" s="2"/>
      <c r="AC5" s="2"/>
      <c r="AD5" s="2"/>
      <c r="AE5" s="2"/>
      <c r="AF5" s="2"/>
      <c r="AH5" s="2"/>
    </row>
    <row r="6" spans="1:34" ht="11.25" customHeight="1" x14ac:dyDescent="0.3">
      <c r="A6" s="2"/>
      <c r="B6" s="397">
        <v>1</v>
      </c>
      <c r="C6" s="193">
        <v>12430</v>
      </c>
      <c r="D6" s="214">
        <v>11578</v>
      </c>
      <c r="E6" s="214">
        <f>SUM(C6-D6)</f>
        <v>852</v>
      </c>
      <c r="F6" s="214">
        <v>11546</v>
      </c>
      <c r="G6" s="211">
        <v>11880</v>
      </c>
      <c r="H6" s="41">
        <f>SUM(C6/D$17)</f>
        <v>0.13248633035247973</v>
      </c>
      <c r="I6" s="41">
        <f>SUM(D6/D$17)</f>
        <v>0.12340520778930091</v>
      </c>
      <c r="J6" s="28">
        <f>SUM(H6-I6)</f>
        <v>9.0811225631788201E-3</v>
      </c>
      <c r="K6" s="268"/>
      <c r="L6" s="2"/>
      <c r="M6" s="2"/>
      <c r="N6" s="2"/>
      <c r="O6" s="2"/>
      <c r="P6" s="2"/>
      <c r="Q6" s="2"/>
      <c r="R6" s="2"/>
      <c r="S6" s="211">
        <v>1</v>
      </c>
      <c r="T6" s="193">
        <v>0</v>
      </c>
      <c r="U6" s="214">
        <v>0</v>
      </c>
      <c r="V6" s="214">
        <f>SUM(T6-U6)</f>
        <v>0</v>
      </c>
      <c r="W6" s="214">
        <v>0</v>
      </c>
      <c r="X6" s="214">
        <v>0</v>
      </c>
      <c r="Y6" s="41">
        <f>SUM(T6/U$17)</f>
        <v>0</v>
      </c>
      <c r="Z6" s="28">
        <f>SUM(U6/U$17)</f>
        <v>0</v>
      </c>
      <c r="AA6" s="28">
        <f>SUM(Y6-Z6)</f>
        <v>0</v>
      </c>
      <c r="AB6" s="2"/>
      <c r="AC6" s="2"/>
      <c r="AD6" s="2"/>
      <c r="AE6" s="2"/>
      <c r="AF6" s="2"/>
      <c r="AH6" s="2"/>
    </row>
    <row r="7" spans="1:34" ht="11.25" customHeight="1" x14ac:dyDescent="0.3">
      <c r="A7" s="2"/>
      <c r="B7" s="211">
        <v>2</v>
      </c>
      <c r="C7" s="193">
        <v>12820</v>
      </c>
      <c r="D7" s="214">
        <v>12009</v>
      </c>
      <c r="E7" s="214">
        <f t="shared" ref="E7:E17" si="0">SUM(C7-D7)</f>
        <v>811</v>
      </c>
      <c r="F7" s="214">
        <v>11976</v>
      </c>
      <c r="G7" s="211">
        <v>12304</v>
      </c>
      <c r="H7" s="28">
        <f t="shared" ref="H7:H17" si="1">SUM(C7/D$17)</f>
        <v>0.13664318222999117</v>
      </c>
      <c r="I7" s="28">
        <f t="shared" ref="I7:I17" si="2">SUM(D7/D$17)</f>
        <v>0.12799906204367892</v>
      </c>
      <c r="J7" s="28">
        <f t="shared" ref="J7:J17" si="3">SUM(H7-I7)</f>
        <v>8.6441201863122485E-3</v>
      </c>
      <c r="K7" s="268"/>
      <c r="L7" s="2"/>
      <c r="M7" s="2"/>
      <c r="N7" s="2"/>
      <c r="O7" s="2"/>
      <c r="P7" s="2"/>
      <c r="Q7" s="2"/>
      <c r="R7" s="2"/>
      <c r="S7" s="211">
        <v>2</v>
      </c>
      <c r="T7" s="193">
        <v>0</v>
      </c>
      <c r="U7" s="214">
        <v>0</v>
      </c>
      <c r="V7" s="214">
        <f t="shared" ref="V7:V17" si="4">SUM(T7-U7)</f>
        <v>0</v>
      </c>
      <c r="W7" s="214">
        <v>0</v>
      </c>
      <c r="X7" s="214">
        <v>0</v>
      </c>
      <c r="Y7" s="41">
        <f t="shared" ref="Y7:Y17" si="5">SUM(T7/U$17)</f>
        <v>0</v>
      </c>
      <c r="Z7" s="28">
        <f t="shared" ref="Z7:Z17" si="6">SUM(U7/U$17)</f>
        <v>0</v>
      </c>
      <c r="AA7" s="28">
        <f t="shared" ref="AA7:AA17" si="7">SUM(Y7-Z7)</f>
        <v>0</v>
      </c>
      <c r="AB7" s="2"/>
      <c r="AC7" s="2"/>
      <c r="AD7" s="2"/>
      <c r="AE7" s="2"/>
      <c r="AF7" s="2"/>
      <c r="AH7" s="2"/>
    </row>
    <row r="8" spans="1:34" ht="11.25" customHeight="1" x14ac:dyDescent="0.3">
      <c r="A8" s="2"/>
      <c r="B8" s="397">
        <v>3</v>
      </c>
      <c r="C8" s="193">
        <v>29037</v>
      </c>
      <c r="D8" s="214">
        <v>27499</v>
      </c>
      <c r="E8" s="214">
        <f t="shared" si="0"/>
        <v>1538</v>
      </c>
      <c r="F8" s="214">
        <v>27434</v>
      </c>
      <c r="G8" s="211">
        <v>28124</v>
      </c>
      <c r="H8" s="28">
        <f t="shared" si="1"/>
        <v>0.30949361017256266</v>
      </c>
      <c r="I8" s="28">
        <f t="shared" si="2"/>
        <v>0.2931006917427868</v>
      </c>
      <c r="J8" s="28">
        <f t="shared" si="3"/>
        <v>1.639291842977586E-2</v>
      </c>
      <c r="K8" s="268"/>
      <c r="L8" s="2"/>
      <c r="M8" s="2"/>
      <c r="N8" s="2"/>
      <c r="O8" s="2"/>
      <c r="P8" s="2"/>
      <c r="Q8" s="2"/>
      <c r="R8" s="2"/>
      <c r="S8" s="211">
        <v>3</v>
      </c>
      <c r="T8" s="193">
        <v>874</v>
      </c>
      <c r="U8" s="214">
        <v>1073</v>
      </c>
      <c r="V8" s="214">
        <f t="shared" si="4"/>
        <v>-199</v>
      </c>
      <c r="W8" s="214">
        <v>1414</v>
      </c>
      <c r="X8" s="214">
        <v>561</v>
      </c>
      <c r="Y8" s="41">
        <f t="shared" si="5"/>
        <v>0.10596508244422891</v>
      </c>
      <c r="Z8" s="28">
        <f t="shared" si="6"/>
        <v>0.13009214354995149</v>
      </c>
      <c r="AA8" s="28">
        <f t="shared" si="7"/>
        <v>-2.4127061105722589E-2</v>
      </c>
      <c r="AB8" s="2"/>
      <c r="AC8" s="2"/>
      <c r="AD8" s="2"/>
      <c r="AE8" s="2"/>
      <c r="AF8" s="2"/>
      <c r="AH8" s="2"/>
    </row>
    <row r="9" spans="1:34" ht="11.25" customHeight="1" x14ac:dyDescent="0.3">
      <c r="A9" s="2"/>
      <c r="B9" s="211">
        <v>4</v>
      </c>
      <c r="C9" s="193">
        <v>30034</v>
      </c>
      <c r="D9" s="214">
        <v>28812</v>
      </c>
      <c r="E9" s="214">
        <f t="shared" si="0"/>
        <v>1222</v>
      </c>
      <c r="F9" s="214">
        <v>28740</v>
      </c>
      <c r="G9" s="211">
        <v>28418</v>
      </c>
      <c r="H9" s="28">
        <f t="shared" si="1"/>
        <v>0.32012022894661107</v>
      </c>
      <c r="I9" s="28">
        <f t="shared" si="2"/>
        <v>0.30709542639707527</v>
      </c>
      <c r="J9" s="28">
        <f t="shared" si="3"/>
        <v>1.3024802549535808E-2</v>
      </c>
      <c r="K9" s="268"/>
      <c r="L9" s="2"/>
      <c r="M9" s="2"/>
      <c r="N9" s="2"/>
      <c r="O9" s="2"/>
      <c r="P9" s="2"/>
      <c r="Q9" s="2"/>
      <c r="R9" s="2"/>
      <c r="S9" s="211">
        <v>4</v>
      </c>
      <c r="T9" s="193">
        <v>1228</v>
      </c>
      <c r="U9" s="214">
        <v>1322</v>
      </c>
      <c r="V9" s="214">
        <f t="shared" si="4"/>
        <v>-94</v>
      </c>
      <c r="W9" s="214">
        <v>3207</v>
      </c>
      <c r="X9" s="214">
        <v>902</v>
      </c>
      <c r="Y9" s="41">
        <f t="shared" si="5"/>
        <v>0.14888457807953442</v>
      </c>
      <c r="Z9" s="28">
        <f t="shared" si="6"/>
        <v>0.16028128031037828</v>
      </c>
      <c r="AA9" s="28">
        <f t="shared" si="7"/>
        <v>-1.1396702230843853E-2</v>
      </c>
      <c r="AB9" s="2"/>
      <c r="AC9" s="2"/>
      <c r="AD9" s="2"/>
      <c r="AE9" s="2"/>
      <c r="AF9" s="2"/>
      <c r="AH9" s="2"/>
    </row>
    <row r="10" spans="1:34" ht="11.25" customHeight="1" x14ac:dyDescent="0.3">
      <c r="A10" s="2"/>
      <c r="B10" s="397">
        <v>5</v>
      </c>
      <c r="C10" s="193">
        <v>48297</v>
      </c>
      <c r="D10" s="214">
        <v>47680</v>
      </c>
      <c r="E10" s="214">
        <f t="shared" si="0"/>
        <v>617</v>
      </c>
      <c r="F10" s="214">
        <v>47561</v>
      </c>
      <c r="G10" s="211">
        <v>47365</v>
      </c>
      <c r="H10" s="28">
        <f t="shared" si="1"/>
        <v>0.51477814135428102</v>
      </c>
      <c r="I10" s="28">
        <f t="shared" si="2"/>
        <v>0.5082017885121668</v>
      </c>
      <c r="J10" s="28">
        <f t="shared" si="3"/>
        <v>6.5763528421142192E-3</v>
      </c>
      <c r="K10" s="268"/>
      <c r="L10" s="2"/>
      <c r="M10" s="2"/>
      <c r="N10" s="2"/>
      <c r="O10" s="2"/>
      <c r="P10" s="2"/>
      <c r="Q10" s="2"/>
      <c r="R10" s="2"/>
      <c r="S10" s="211">
        <v>5</v>
      </c>
      <c r="T10" s="193">
        <v>2976</v>
      </c>
      <c r="U10" s="214">
        <v>2423</v>
      </c>
      <c r="V10" s="214">
        <f t="shared" si="4"/>
        <v>553</v>
      </c>
      <c r="W10" s="214">
        <v>4647</v>
      </c>
      <c r="X10" s="214">
        <v>1933</v>
      </c>
      <c r="Y10" s="41">
        <f t="shared" si="5"/>
        <v>0.36081474296799226</v>
      </c>
      <c r="Z10" s="28">
        <f t="shared" si="6"/>
        <v>0.2937681862269641</v>
      </c>
      <c r="AA10" s="28">
        <f t="shared" si="7"/>
        <v>6.7046556741028163E-2</v>
      </c>
      <c r="AB10" s="2"/>
      <c r="AC10" s="2"/>
      <c r="AD10" s="2"/>
      <c r="AE10" s="2"/>
      <c r="AF10" s="2"/>
      <c r="AH10" s="2"/>
    </row>
    <row r="11" spans="1:34" ht="11.25" customHeight="1" x14ac:dyDescent="0.3">
      <c r="A11" s="2"/>
      <c r="B11" s="211">
        <v>6</v>
      </c>
      <c r="C11" s="193">
        <v>49518</v>
      </c>
      <c r="D11" s="214">
        <v>48318</v>
      </c>
      <c r="E11" s="214">
        <f t="shared" si="0"/>
        <v>1200</v>
      </c>
      <c r="F11" s="214">
        <v>48196</v>
      </c>
      <c r="G11" s="211">
        <v>48161</v>
      </c>
      <c r="H11" s="28">
        <f t="shared" si="1"/>
        <v>0.52779228530925915</v>
      </c>
      <c r="I11" s="28">
        <f t="shared" si="2"/>
        <v>0.51500197183999319</v>
      </c>
      <c r="J11" s="28">
        <f t="shared" si="3"/>
        <v>1.2790313469265957E-2</v>
      </c>
      <c r="K11" s="268"/>
      <c r="L11" s="2"/>
      <c r="M11" s="2"/>
      <c r="N11" s="2"/>
      <c r="O11" s="2"/>
      <c r="P11" s="2"/>
      <c r="Q11" s="2"/>
      <c r="R11" s="2"/>
      <c r="S11" s="211">
        <v>6</v>
      </c>
      <c r="T11" s="193">
        <v>3527</v>
      </c>
      <c r="U11" s="214">
        <v>2643</v>
      </c>
      <c r="V11" s="214">
        <f t="shared" si="4"/>
        <v>884</v>
      </c>
      <c r="W11" s="214">
        <v>4647</v>
      </c>
      <c r="X11" s="214">
        <v>2695</v>
      </c>
      <c r="Y11" s="41">
        <f t="shared" si="5"/>
        <v>0.42761881668283219</v>
      </c>
      <c r="Z11" s="28">
        <f t="shared" si="6"/>
        <v>0.32044131910766244</v>
      </c>
      <c r="AA11" s="28">
        <f t="shared" si="7"/>
        <v>0.10717749757516976</v>
      </c>
      <c r="AB11" s="2"/>
      <c r="AC11" s="2"/>
      <c r="AD11" s="2"/>
      <c r="AE11" s="2"/>
      <c r="AF11" s="2"/>
      <c r="AH11" s="2"/>
    </row>
    <row r="12" spans="1:34" ht="11.25" customHeight="1" x14ac:dyDescent="0.3">
      <c r="A12" s="2"/>
      <c r="B12" s="397">
        <v>7</v>
      </c>
      <c r="C12" s="193">
        <v>60960</v>
      </c>
      <c r="D12" s="214">
        <v>59867</v>
      </c>
      <c r="E12" s="214">
        <f t="shared" si="0"/>
        <v>1093</v>
      </c>
      <c r="F12" s="214">
        <v>59718</v>
      </c>
      <c r="G12" s="211">
        <v>59511</v>
      </c>
      <c r="H12" s="28">
        <f t="shared" si="1"/>
        <v>0.64974792423870986</v>
      </c>
      <c r="I12" s="28">
        <f t="shared" si="2"/>
        <v>0.63809808038712013</v>
      </c>
      <c r="J12" s="28">
        <f t="shared" si="3"/>
        <v>1.1649843851589736E-2</v>
      </c>
      <c r="K12" s="268"/>
      <c r="L12" s="2"/>
      <c r="M12" s="2"/>
      <c r="N12" s="2"/>
      <c r="O12" s="2"/>
      <c r="P12" s="2"/>
      <c r="Q12" s="2"/>
      <c r="R12" s="2"/>
      <c r="S12" s="211">
        <v>7</v>
      </c>
      <c r="T12" s="193">
        <v>6057</v>
      </c>
      <c r="U12" s="214">
        <v>3527</v>
      </c>
      <c r="V12" s="214">
        <f t="shared" si="4"/>
        <v>2530</v>
      </c>
      <c r="W12" s="214">
        <v>4647</v>
      </c>
      <c r="X12" s="214">
        <v>3465</v>
      </c>
      <c r="Y12" s="41">
        <f t="shared" si="5"/>
        <v>0.73435984481086325</v>
      </c>
      <c r="Z12" s="28">
        <f t="shared" si="6"/>
        <v>0.42761881668283219</v>
      </c>
      <c r="AA12" s="28">
        <f t="shared" si="7"/>
        <v>0.30674102812803106</v>
      </c>
      <c r="AB12" s="2"/>
      <c r="AC12" s="2"/>
      <c r="AD12" s="2"/>
      <c r="AE12" s="2"/>
      <c r="AF12" s="2"/>
      <c r="AH12" s="2"/>
    </row>
    <row r="13" spans="1:34" ht="11.25" customHeight="1" x14ac:dyDescent="0.3">
      <c r="A13" s="2"/>
      <c r="B13" s="211">
        <v>8</v>
      </c>
      <c r="C13" s="193">
        <v>62097</v>
      </c>
      <c r="D13" s="214">
        <v>60674</v>
      </c>
      <c r="E13" s="214">
        <f t="shared" si="0"/>
        <v>1423</v>
      </c>
      <c r="F13" s="214">
        <v>60527</v>
      </c>
      <c r="G13" s="211">
        <v>60537</v>
      </c>
      <c r="H13" s="28">
        <f t="shared" si="1"/>
        <v>0.66186674625083941</v>
      </c>
      <c r="I13" s="28">
        <f t="shared" si="2"/>
        <v>0.64669956619520153</v>
      </c>
      <c r="J13" s="28">
        <f t="shared" si="3"/>
        <v>1.5167180055637886E-2</v>
      </c>
      <c r="K13" s="268"/>
      <c r="L13" s="2"/>
      <c r="M13" s="2"/>
      <c r="N13" s="2"/>
      <c r="O13" s="2"/>
      <c r="P13" s="2"/>
      <c r="Q13" s="2"/>
      <c r="R13" s="2"/>
      <c r="S13" s="211">
        <v>8</v>
      </c>
      <c r="T13" s="193">
        <v>7577</v>
      </c>
      <c r="U13" s="214">
        <v>4264</v>
      </c>
      <c r="V13" s="214">
        <f t="shared" si="4"/>
        <v>3313</v>
      </c>
      <c r="W13" s="214">
        <v>5618</v>
      </c>
      <c r="X13" s="214">
        <v>3790</v>
      </c>
      <c r="Y13" s="41">
        <f t="shared" si="5"/>
        <v>0.91864694471386998</v>
      </c>
      <c r="Z13" s="28">
        <f t="shared" si="6"/>
        <v>0.5169738118331717</v>
      </c>
      <c r="AA13" s="28">
        <f t="shared" si="7"/>
        <v>0.40167313288069828</v>
      </c>
      <c r="AB13" s="2"/>
      <c r="AC13" s="2"/>
      <c r="AD13" s="2"/>
      <c r="AE13" s="2"/>
      <c r="AF13" s="2"/>
      <c r="AH13" s="2"/>
    </row>
    <row r="14" spans="1:34" ht="11.25" customHeight="1" x14ac:dyDescent="0.3">
      <c r="A14" s="2"/>
      <c r="B14" s="397">
        <v>9</v>
      </c>
      <c r="C14" s="193"/>
      <c r="D14" s="214">
        <v>76473</v>
      </c>
      <c r="E14" s="214">
        <f t="shared" si="0"/>
        <v>-76473</v>
      </c>
      <c r="F14" s="214">
        <v>76290</v>
      </c>
      <c r="G14" s="211">
        <v>76125</v>
      </c>
      <c r="H14" s="28">
        <f t="shared" si="1"/>
        <v>0</v>
      </c>
      <c r="I14" s="28">
        <f t="shared" si="2"/>
        <v>0.81509470161264541</v>
      </c>
      <c r="J14" s="28">
        <f t="shared" si="3"/>
        <v>-0.81509470161264541</v>
      </c>
      <c r="K14" s="268"/>
      <c r="L14" s="2"/>
      <c r="M14" s="2"/>
      <c r="N14" s="2"/>
      <c r="O14" s="2"/>
      <c r="P14" s="2"/>
      <c r="Q14" s="2"/>
      <c r="R14" s="2"/>
      <c r="S14" s="211">
        <v>9</v>
      </c>
      <c r="T14" s="193"/>
      <c r="U14" s="214">
        <v>4486</v>
      </c>
      <c r="V14" s="214">
        <f t="shared" si="4"/>
        <v>-4486</v>
      </c>
      <c r="W14" s="214">
        <v>5910</v>
      </c>
      <c r="X14" s="214">
        <v>3892</v>
      </c>
      <c r="Y14" s="41">
        <f t="shared" si="5"/>
        <v>0</v>
      </c>
      <c r="Z14" s="28">
        <f t="shared" si="6"/>
        <v>0.54388942774005822</v>
      </c>
      <c r="AA14" s="28">
        <f t="shared" si="7"/>
        <v>-0.54388942774005822</v>
      </c>
      <c r="AB14" s="2"/>
      <c r="AC14" s="2"/>
      <c r="AD14" s="2"/>
      <c r="AE14" s="2"/>
      <c r="AF14" s="2"/>
      <c r="AH14" s="2"/>
    </row>
    <row r="15" spans="1:34" ht="11.25" customHeight="1" x14ac:dyDescent="0.3">
      <c r="A15" s="2"/>
      <c r="B15" s="211">
        <v>10</v>
      </c>
      <c r="C15" s="193"/>
      <c r="D15" s="214">
        <v>76267</v>
      </c>
      <c r="E15" s="214">
        <f t="shared" si="0"/>
        <v>-76267</v>
      </c>
      <c r="F15" s="214">
        <v>76080</v>
      </c>
      <c r="G15" s="211">
        <v>77377</v>
      </c>
      <c r="H15" s="28">
        <f t="shared" si="1"/>
        <v>0</v>
      </c>
      <c r="I15" s="28">
        <f t="shared" si="2"/>
        <v>0.81289903113375472</v>
      </c>
      <c r="J15" s="28">
        <f t="shared" si="3"/>
        <v>-0.81289903113375472</v>
      </c>
      <c r="K15" s="268"/>
      <c r="L15" s="2"/>
      <c r="M15" s="2"/>
      <c r="N15" s="2"/>
      <c r="O15" s="2"/>
      <c r="P15" s="2"/>
      <c r="Q15" s="2"/>
      <c r="R15" s="2"/>
      <c r="S15" s="211">
        <v>10</v>
      </c>
      <c r="T15" s="193"/>
      <c r="U15" s="214">
        <v>6227</v>
      </c>
      <c r="V15" s="214">
        <f t="shared" si="4"/>
        <v>-6227</v>
      </c>
      <c r="W15" s="214">
        <v>8204</v>
      </c>
      <c r="X15" s="214">
        <v>3892</v>
      </c>
      <c r="Y15" s="41">
        <f t="shared" si="5"/>
        <v>0</v>
      </c>
      <c r="Z15" s="28">
        <f t="shared" si="6"/>
        <v>0.75497090203685746</v>
      </c>
      <c r="AA15" s="28">
        <f t="shared" si="7"/>
        <v>-0.75497090203685746</v>
      </c>
      <c r="AB15" s="2"/>
      <c r="AC15" s="2"/>
      <c r="AD15" s="2"/>
      <c r="AE15" s="2"/>
      <c r="AF15" s="2"/>
      <c r="AH15" s="2"/>
    </row>
    <row r="16" spans="1:34" ht="11.25" customHeight="1" x14ac:dyDescent="0.3">
      <c r="A16" s="2"/>
      <c r="B16" s="397">
        <v>11</v>
      </c>
      <c r="C16" s="193"/>
      <c r="D16" s="214">
        <v>93024</v>
      </c>
      <c r="E16" s="214">
        <f t="shared" si="0"/>
        <v>-93024</v>
      </c>
      <c r="F16" s="214">
        <v>92796</v>
      </c>
      <c r="G16" s="211">
        <v>92716</v>
      </c>
      <c r="H16" s="28">
        <f t="shared" si="1"/>
        <v>0</v>
      </c>
      <c r="I16" s="28">
        <f t="shared" si="2"/>
        <v>0.99150510013749582</v>
      </c>
      <c r="J16" s="28">
        <f t="shared" si="3"/>
        <v>-0.99150510013749582</v>
      </c>
      <c r="K16" s="268"/>
      <c r="L16" s="2"/>
      <c r="M16" s="2"/>
      <c r="N16" s="2"/>
      <c r="O16" s="2"/>
      <c r="P16" s="2"/>
      <c r="Q16" s="2"/>
      <c r="R16" s="2"/>
      <c r="S16" s="211">
        <v>11</v>
      </c>
      <c r="T16" s="193"/>
      <c r="U16" s="214">
        <v>6227</v>
      </c>
      <c r="V16" s="214">
        <f t="shared" si="4"/>
        <v>-6227</v>
      </c>
      <c r="W16" s="214">
        <v>8204</v>
      </c>
      <c r="X16" s="214">
        <v>5816</v>
      </c>
      <c r="Y16" s="41">
        <f t="shared" si="5"/>
        <v>0</v>
      </c>
      <c r="Z16" s="28">
        <f t="shared" si="6"/>
        <v>0.75497090203685746</v>
      </c>
      <c r="AA16" s="28">
        <f t="shared" si="7"/>
        <v>-0.75497090203685746</v>
      </c>
      <c r="AB16" s="2"/>
      <c r="AC16" s="2"/>
      <c r="AD16" s="2"/>
      <c r="AE16" s="2"/>
      <c r="AF16" s="2"/>
      <c r="AH16" s="2"/>
    </row>
    <row r="17" spans="1:34" ht="11.25" customHeight="1" x14ac:dyDescent="0.3">
      <c r="A17" s="2"/>
      <c r="B17" s="211">
        <v>12</v>
      </c>
      <c r="C17" s="193"/>
      <c r="D17" s="214">
        <v>93821</v>
      </c>
      <c r="E17" s="214">
        <f t="shared" si="0"/>
        <v>-93821</v>
      </c>
      <c r="F17" s="211">
        <v>93598</v>
      </c>
      <c r="G17" s="211">
        <v>90253</v>
      </c>
      <c r="H17" s="28">
        <f t="shared" si="1"/>
        <v>0</v>
      </c>
      <c r="I17" s="28">
        <f t="shared" si="2"/>
        <v>1</v>
      </c>
      <c r="J17" s="28">
        <f t="shared" si="3"/>
        <v>-1</v>
      </c>
      <c r="K17" s="268"/>
      <c r="L17" s="2"/>
      <c r="M17" s="2"/>
      <c r="N17" s="2"/>
      <c r="O17" s="2"/>
      <c r="P17" s="2"/>
      <c r="Q17" s="2"/>
      <c r="R17" s="2"/>
      <c r="S17" s="211">
        <v>12</v>
      </c>
      <c r="T17" s="193"/>
      <c r="U17" s="214">
        <v>8248</v>
      </c>
      <c r="V17" s="214">
        <f t="shared" si="4"/>
        <v>-8248</v>
      </c>
      <c r="W17" s="211">
        <v>10924</v>
      </c>
      <c r="X17" s="214">
        <v>6068</v>
      </c>
      <c r="Y17" s="41">
        <f t="shared" si="5"/>
        <v>0</v>
      </c>
      <c r="Z17" s="28">
        <f t="shared" si="6"/>
        <v>1</v>
      </c>
      <c r="AA17" s="28">
        <f t="shared" si="7"/>
        <v>-1</v>
      </c>
      <c r="AB17" s="2"/>
      <c r="AC17" s="2"/>
      <c r="AD17" s="2"/>
      <c r="AE17" s="2"/>
      <c r="AF17" s="2"/>
      <c r="AH17" s="2"/>
    </row>
    <row r="18" spans="1:34" ht="11.25" customHeight="1" x14ac:dyDescent="0.3">
      <c r="A18" s="2"/>
      <c r="B18" s="272"/>
      <c r="C18" s="272"/>
      <c r="D18" s="269"/>
      <c r="E18" s="269"/>
      <c r="F18" s="272"/>
      <c r="G18" s="272"/>
      <c r="H18" s="268"/>
      <c r="I18" s="268"/>
      <c r="J18" s="268"/>
      <c r="K18" s="268"/>
      <c r="L18" s="2"/>
      <c r="M18" s="2"/>
      <c r="N18" s="2"/>
      <c r="O18" s="2"/>
      <c r="P18" s="2"/>
      <c r="Q18" s="2"/>
      <c r="R18" s="2"/>
      <c r="S18" s="272"/>
      <c r="T18" s="272"/>
      <c r="U18" s="269"/>
      <c r="V18" s="269"/>
      <c r="W18" s="272"/>
      <c r="X18" s="269"/>
      <c r="Y18" s="268"/>
      <c r="Z18" s="268"/>
      <c r="AA18" s="268"/>
      <c r="AB18" s="2"/>
      <c r="AC18" s="2"/>
      <c r="AD18" s="2"/>
      <c r="AE18" s="2"/>
      <c r="AF18" s="2"/>
      <c r="AH18" s="2"/>
    </row>
    <row r="19" spans="1:34" ht="11.25" customHeight="1" x14ac:dyDescent="0.3">
      <c r="A19" s="2"/>
      <c r="B19" s="272"/>
      <c r="C19" s="272"/>
      <c r="D19" s="269"/>
      <c r="E19" s="269"/>
      <c r="F19" s="272"/>
      <c r="G19" s="272"/>
      <c r="H19" s="268"/>
      <c r="I19" s="268"/>
      <c r="J19" s="268"/>
      <c r="K19" s="268"/>
      <c r="L19" s="2"/>
      <c r="M19" s="2"/>
      <c r="N19" s="2"/>
      <c r="O19" s="2"/>
      <c r="P19" s="2"/>
      <c r="Q19" s="2"/>
      <c r="R19" s="2"/>
      <c r="S19" s="272"/>
      <c r="T19" s="272"/>
      <c r="U19" s="269"/>
      <c r="V19" s="269"/>
      <c r="W19" s="272"/>
      <c r="X19" s="269"/>
      <c r="Y19" s="268"/>
      <c r="Z19" s="268"/>
      <c r="AA19" s="268"/>
      <c r="AB19" s="2"/>
      <c r="AC19" s="2"/>
      <c r="AD19" s="2"/>
      <c r="AE19" s="2"/>
      <c r="AF19" s="2"/>
      <c r="AH19" s="2"/>
    </row>
    <row r="20" spans="1:34" ht="11.25" customHeight="1" x14ac:dyDescent="0.3">
      <c r="A20" s="2"/>
      <c r="B20" s="272"/>
      <c r="C20" s="272"/>
      <c r="D20" s="269"/>
      <c r="E20" s="269"/>
      <c r="F20" s="272"/>
      <c r="G20" s="272"/>
      <c r="H20" s="268"/>
      <c r="I20" s="268"/>
      <c r="J20" s="268"/>
      <c r="K20" s="268"/>
      <c r="L20" s="2"/>
      <c r="M20" s="2"/>
      <c r="N20" s="2"/>
      <c r="O20" s="2"/>
      <c r="P20" s="2"/>
      <c r="Q20" s="2"/>
      <c r="R20" s="2"/>
      <c r="S20" s="272"/>
      <c r="T20" s="272"/>
      <c r="U20" s="269"/>
      <c r="V20" s="269"/>
      <c r="W20" s="272"/>
      <c r="X20" s="269"/>
      <c r="Y20" s="268"/>
      <c r="Z20" s="268"/>
      <c r="AA20" s="268"/>
      <c r="AB20" s="2"/>
      <c r="AC20" s="2"/>
      <c r="AD20" s="2"/>
      <c r="AE20" s="2"/>
      <c r="AF20" s="2"/>
      <c r="AH20" s="2"/>
    </row>
    <row r="21" spans="1:34" ht="11.25" customHeight="1" x14ac:dyDescent="0.3">
      <c r="A21" s="2"/>
      <c r="B21" s="4"/>
      <c r="C21" s="2"/>
      <c r="D21" s="267"/>
      <c r="E21" s="267"/>
      <c r="F21" s="267"/>
      <c r="G21" s="4"/>
      <c r="H21" s="268"/>
      <c r="I21" s="268"/>
      <c r="J21" s="268"/>
      <c r="K21" s="268"/>
      <c r="L21" s="2"/>
      <c r="M21" s="2"/>
      <c r="N21" s="2"/>
      <c r="O21" s="2"/>
      <c r="P21" s="2"/>
      <c r="Q21" s="2"/>
      <c r="R21" s="2"/>
      <c r="S21" s="4"/>
      <c r="T21" s="4"/>
      <c r="U21" s="267"/>
      <c r="V21" s="267"/>
      <c r="W21" s="267"/>
      <c r="X21" s="267"/>
      <c r="Y21" s="268"/>
      <c r="Z21" s="268"/>
      <c r="AA21" s="268"/>
      <c r="AB21" s="2"/>
      <c r="AC21" s="2"/>
      <c r="AD21" s="2"/>
      <c r="AE21" s="2"/>
      <c r="AF21" s="2"/>
      <c r="AH21" s="2"/>
    </row>
    <row r="22" spans="1:34" ht="11.25" customHeight="1" x14ac:dyDescent="0.3">
      <c r="A22" s="2"/>
      <c r="B22" s="4"/>
      <c r="C22" s="2"/>
      <c r="D22" s="267"/>
      <c r="E22" s="267"/>
      <c r="F22" s="267"/>
      <c r="G22" s="4"/>
      <c r="H22" s="268"/>
      <c r="I22" s="268"/>
      <c r="J22" s="268"/>
      <c r="K22" s="268"/>
      <c r="L22" s="2"/>
      <c r="M22" s="2"/>
      <c r="N22" s="2"/>
      <c r="O22" s="2"/>
      <c r="P22" s="2"/>
      <c r="Q22" s="2"/>
      <c r="R22" s="2"/>
      <c r="S22" s="4"/>
      <c r="T22" s="4"/>
      <c r="U22" s="267"/>
      <c r="V22" s="267"/>
      <c r="W22" s="267"/>
      <c r="X22" s="267"/>
      <c r="Y22" s="268"/>
      <c r="Z22" s="268"/>
      <c r="AA22" s="268"/>
      <c r="AB22" s="2"/>
      <c r="AC22" s="2"/>
      <c r="AD22" s="2"/>
      <c r="AE22" s="2"/>
      <c r="AF22" s="2"/>
      <c r="AG22" s="2"/>
      <c r="AH22" s="2"/>
    </row>
    <row r="23" spans="1:34" ht="11.25" customHeight="1" x14ac:dyDescent="0.3">
      <c r="A23" s="2"/>
      <c r="B23" s="4"/>
      <c r="D23" s="267"/>
      <c r="E23" s="267"/>
      <c r="F23" s="267"/>
      <c r="G23" s="4"/>
      <c r="H23" s="268"/>
      <c r="I23" s="268"/>
      <c r="J23" s="268"/>
      <c r="K23" s="268"/>
      <c r="L23" s="2"/>
      <c r="M23" s="2"/>
      <c r="N23" s="2"/>
      <c r="O23" s="2"/>
      <c r="P23" s="2"/>
      <c r="Q23" s="2"/>
      <c r="R23" s="2"/>
      <c r="S23" s="4"/>
      <c r="T23" s="4"/>
      <c r="U23" s="267"/>
      <c r="V23" s="267"/>
      <c r="W23" s="267"/>
      <c r="X23" s="267"/>
      <c r="Y23" s="268"/>
      <c r="Z23" s="268"/>
      <c r="AA23" s="268"/>
      <c r="AB23" s="2"/>
      <c r="AC23" s="2"/>
      <c r="AD23" s="2"/>
      <c r="AE23" s="2"/>
      <c r="AF23" s="2"/>
      <c r="AG23" s="2"/>
      <c r="AH23" s="2"/>
    </row>
    <row r="24" spans="1:34" ht="11.25" customHeight="1" x14ac:dyDescent="0.3">
      <c r="A24" s="2"/>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
      <c r="AE24" s="2"/>
      <c r="AF24" s="2"/>
      <c r="AG24" s="2"/>
      <c r="AH24" s="2"/>
    </row>
    <row r="25" spans="1:34" ht="11.25" customHeight="1" x14ac:dyDescent="0.3">
      <c r="A25" s="2"/>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
      <c r="AE25" s="2"/>
      <c r="AF25" s="2"/>
      <c r="AG25" s="2"/>
      <c r="AH25" s="2"/>
    </row>
    <row r="26" spans="1:34" ht="11.25" customHeight="1" x14ac:dyDescent="0.3">
      <c r="A26" s="2"/>
      <c r="B26" s="432" t="s">
        <v>506</v>
      </c>
      <c r="C26" s="433"/>
      <c r="D26" s="433"/>
      <c r="E26" s="433"/>
      <c r="F26" s="433"/>
      <c r="G26" s="434"/>
      <c r="H26" s="250" t="s">
        <v>50</v>
      </c>
      <c r="I26" s="250" t="s">
        <v>26</v>
      </c>
      <c r="J26" s="250"/>
      <c r="K26" s="2"/>
      <c r="L26" s="2"/>
      <c r="M26" s="2"/>
      <c r="N26" s="2"/>
      <c r="O26" s="2"/>
      <c r="P26" s="2"/>
      <c r="Q26" s="2"/>
      <c r="R26" s="2"/>
      <c r="S26" s="2"/>
      <c r="T26" s="2"/>
      <c r="U26" s="2"/>
      <c r="V26" s="2"/>
      <c r="W26" s="2"/>
      <c r="X26" s="2"/>
      <c r="Y26" s="2"/>
      <c r="Z26" s="2"/>
      <c r="AA26" s="2"/>
      <c r="AB26" s="2"/>
      <c r="AC26" s="2"/>
      <c r="AD26" s="2"/>
      <c r="AE26" s="2"/>
      <c r="AF26" s="2"/>
      <c r="AG26" s="2"/>
      <c r="AH26" s="2"/>
    </row>
    <row r="27" spans="1:34" ht="11.25" customHeight="1" x14ac:dyDescent="0.3">
      <c r="A27" s="2"/>
      <c r="B27" s="435"/>
      <c r="C27" s="436"/>
      <c r="D27" s="436"/>
      <c r="E27" s="436"/>
      <c r="F27" s="436"/>
      <c r="G27" s="437"/>
      <c r="H27" s="23" t="s">
        <v>29</v>
      </c>
      <c r="I27" s="23" t="s">
        <v>30</v>
      </c>
      <c r="J27" s="23"/>
      <c r="K27" s="2"/>
      <c r="L27" s="2"/>
      <c r="M27" s="2"/>
      <c r="N27" s="2"/>
      <c r="O27" s="2"/>
      <c r="P27" s="2"/>
      <c r="Q27" s="2"/>
      <c r="R27" s="2"/>
      <c r="S27" s="2"/>
      <c r="T27" s="2"/>
      <c r="U27" s="2"/>
      <c r="V27" s="2"/>
      <c r="W27" s="2"/>
      <c r="X27" s="2"/>
      <c r="Y27" s="2"/>
      <c r="Z27" s="2"/>
      <c r="AA27" s="2"/>
      <c r="AB27" s="2"/>
      <c r="AC27" s="2"/>
      <c r="AD27" s="2"/>
      <c r="AE27" s="2"/>
      <c r="AF27" s="2"/>
      <c r="AG27" s="2"/>
      <c r="AH27" s="2"/>
    </row>
    <row r="28" spans="1:34" ht="11.25" customHeight="1" x14ac:dyDescent="0.3">
      <c r="A28" s="2"/>
      <c r="B28" s="215"/>
      <c r="C28" s="215" t="s">
        <v>209</v>
      </c>
      <c r="D28" s="215" t="s">
        <v>210</v>
      </c>
      <c r="E28" s="215" t="s">
        <v>33</v>
      </c>
      <c r="F28" s="215" t="s">
        <v>164</v>
      </c>
      <c r="G28" s="216" t="s">
        <v>229</v>
      </c>
      <c r="H28" s="26" t="s">
        <v>2</v>
      </c>
      <c r="I28" s="26" t="s">
        <v>35</v>
      </c>
      <c r="J28" s="26" t="s">
        <v>154</v>
      </c>
      <c r="K28" s="2"/>
      <c r="L28" s="2"/>
      <c r="M28" s="2"/>
      <c r="N28" s="2"/>
      <c r="O28" s="2"/>
      <c r="P28" s="2"/>
      <c r="Q28" s="2"/>
      <c r="R28" s="2"/>
      <c r="S28" s="2"/>
      <c r="T28" s="2"/>
      <c r="U28" s="2"/>
      <c r="V28" s="2"/>
      <c r="W28" s="2"/>
      <c r="X28" s="2"/>
      <c r="Y28" s="2"/>
      <c r="Z28" s="2"/>
      <c r="AA28" s="2"/>
      <c r="AB28" s="2"/>
      <c r="AC28" s="2"/>
      <c r="AD28" s="2"/>
      <c r="AE28" s="2"/>
      <c r="AF28" s="2"/>
      <c r="AG28" s="2"/>
      <c r="AH28" s="2"/>
    </row>
    <row r="29" spans="1:34" ht="11.25" customHeight="1" x14ac:dyDescent="0.3">
      <c r="A29" s="2"/>
      <c r="B29" s="211">
        <v>1</v>
      </c>
      <c r="C29" s="211">
        <f>SUM(C6+T6)</f>
        <v>12430</v>
      </c>
      <c r="D29" s="211">
        <f>SUM(D6+U6)</f>
        <v>11578</v>
      </c>
      <c r="E29" s="214">
        <f>SUM(C29-D29)</f>
        <v>852</v>
      </c>
      <c r="F29" s="214">
        <f>SUM(F6+W6)</f>
        <v>11546</v>
      </c>
      <c r="G29" s="211">
        <f>SUM(G6+X6)</f>
        <v>11880</v>
      </c>
      <c r="H29" s="41">
        <f>SUM(C29/D$40)</f>
        <v>0.12178036426339045</v>
      </c>
      <c r="I29" s="28">
        <f>SUM(D29/D$40)</f>
        <v>0.11343306978612508</v>
      </c>
      <c r="J29" s="28">
        <f>SUM(H29-I29)</f>
        <v>8.3472944772653712E-3</v>
      </c>
      <c r="K29" s="2"/>
      <c r="L29" s="2"/>
      <c r="M29" s="2"/>
      <c r="N29" s="2"/>
      <c r="O29" s="2"/>
      <c r="P29" s="2"/>
      <c r="Q29" s="2"/>
      <c r="R29" s="2"/>
      <c r="S29" s="2"/>
      <c r="T29" s="2"/>
      <c r="U29" s="2"/>
      <c r="V29" s="2"/>
      <c r="W29" s="2"/>
      <c r="X29" s="2"/>
      <c r="Y29" s="2"/>
      <c r="Z29" s="2"/>
      <c r="AA29" s="2"/>
      <c r="AB29" s="2"/>
      <c r="AC29" s="2"/>
      <c r="AD29" s="2"/>
      <c r="AE29" s="2"/>
      <c r="AF29" s="2"/>
      <c r="AG29" s="2"/>
      <c r="AH29" s="2"/>
    </row>
    <row r="30" spans="1:34" ht="11.25" customHeight="1" x14ac:dyDescent="0.3">
      <c r="A30" s="2"/>
      <c r="B30" s="211">
        <v>2</v>
      </c>
      <c r="C30" s="211">
        <f t="shared" ref="C30:C40" si="8">SUM(C7+T7)</f>
        <v>12820</v>
      </c>
      <c r="D30" s="211">
        <f t="shared" ref="D30:D40" si="9">SUM(D7+U7)</f>
        <v>12009</v>
      </c>
      <c r="E30" s="214">
        <f t="shared" ref="E30:E40" si="10">SUM(C30-D30)</f>
        <v>811</v>
      </c>
      <c r="F30" s="214">
        <f t="shared" ref="F30:F40" si="11">SUM(F7+W7)</f>
        <v>11976</v>
      </c>
      <c r="G30" s="211">
        <f t="shared" ref="G30:G40" si="12">SUM(G7+X7)</f>
        <v>12304</v>
      </c>
      <c r="H30" s="41">
        <f t="shared" ref="H30:H40" si="13">SUM(C30/D$40)</f>
        <v>0.12560130891847671</v>
      </c>
      <c r="I30" s="28">
        <f t="shared" ref="I30:I40" si="14">SUM(D30/D$40)</f>
        <v>0.11765570349469477</v>
      </c>
      <c r="J30" s="28">
        <f t="shared" ref="J30:J40" si="15">SUM(H30-I30)</f>
        <v>7.9456054237819346E-3</v>
      </c>
      <c r="K30" s="2"/>
      <c r="L30" s="2"/>
      <c r="M30" s="2"/>
      <c r="N30" s="2"/>
      <c r="O30" s="2"/>
      <c r="P30" s="2"/>
      <c r="Q30" s="2"/>
      <c r="R30" s="2"/>
      <c r="S30" s="2"/>
      <c r="T30" s="2"/>
      <c r="U30" s="2"/>
      <c r="V30" s="2"/>
      <c r="W30" s="2"/>
      <c r="X30" s="2"/>
      <c r="Y30" s="2"/>
      <c r="Z30" s="2"/>
      <c r="AA30" s="2"/>
      <c r="AB30" s="2"/>
      <c r="AC30" s="2"/>
      <c r="AD30" s="2"/>
      <c r="AE30" s="2"/>
      <c r="AF30" s="2"/>
      <c r="AG30" s="2"/>
      <c r="AH30" s="2"/>
    </row>
    <row r="31" spans="1:34" ht="11.25" customHeight="1" x14ac:dyDescent="0.3">
      <c r="A31" s="2"/>
      <c r="B31" s="211">
        <v>3</v>
      </c>
      <c r="C31" s="211">
        <f t="shared" si="8"/>
        <v>29911</v>
      </c>
      <c r="D31" s="211">
        <f t="shared" si="9"/>
        <v>28572</v>
      </c>
      <c r="E31" s="214">
        <f t="shared" si="10"/>
        <v>1339</v>
      </c>
      <c r="F31" s="214">
        <f t="shared" si="11"/>
        <v>28848</v>
      </c>
      <c r="G31" s="211">
        <f t="shared" si="12"/>
        <v>28685</v>
      </c>
      <c r="H31" s="41">
        <f t="shared" si="13"/>
        <v>0.29304686045714173</v>
      </c>
      <c r="I31" s="28">
        <f t="shared" si="14"/>
        <v>0.27992828380801221</v>
      </c>
      <c r="J31" s="28">
        <f t="shared" si="15"/>
        <v>1.3118576649129521E-2</v>
      </c>
      <c r="K31" s="2"/>
      <c r="L31" s="2"/>
      <c r="M31" s="2"/>
      <c r="N31" s="2"/>
      <c r="O31" s="2"/>
      <c r="P31" s="2"/>
      <c r="Q31" s="2"/>
      <c r="R31" s="2"/>
      <c r="S31" s="2"/>
      <c r="T31" s="2"/>
      <c r="U31" s="2"/>
      <c r="V31" s="2"/>
      <c r="W31" s="2"/>
      <c r="X31" s="2"/>
      <c r="Y31" s="2"/>
      <c r="Z31" s="2"/>
      <c r="AA31" s="2"/>
      <c r="AB31" s="2"/>
      <c r="AC31" s="2"/>
      <c r="AD31" s="2"/>
      <c r="AE31" s="2"/>
      <c r="AF31" s="2"/>
      <c r="AG31" s="2"/>
      <c r="AH31" s="2"/>
    </row>
    <row r="32" spans="1:34" ht="11.25" customHeight="1" x14ac:dyDescent="0.3">
      <c r="A32" s="2"/>
      <c r="B32" s="211">
        <v>4</v>
      </c>
      <c r="C32" s="211">
        <f t="shared" si="8"/>
        <v>31262</v>
      </c>
      <c r="D32" s="211">
        <f t="shared" si="9"/>
        <v>30134</v>
      </c>
      <c r="E32" s="214">
        <f>SUM(C32-D32)</f>
        <v>1128</v>
      </c>
      <c r="F32" s="214">
        <f t="shared" si="11"/>
        <v>31947</v>
      </c>
      <c r="G32" s="211">
        <f t="shared" si="12"/>
        <v>29320</v>
      </c>
      <c r="H32" s="41">
        <f t="shared" si="13"/>
        <v>0.30628300463412006</v>
      </c>
      <c r="I32" s="28">
        <f t="shared" si="14"/>
        <v>0.29523165701633208</v>
      </c>
      <c r="J32" s="28">
        <f t="shared" si="15"/>
        <v>1.1051347617787977E-2</v>
      </c>
      <c r="K32" s="2"/>
      <c r="L32" s="2"/>
      <c r="M32" s="2"/>
      <c r="N32" s="2"/>
      <c r="O32" s="2"/>
      <c r="P32" s="2"/>
      <c r="Q32" s="2"/>
      <c r="R32" s="2"/>
      <c r="S32" s="2"/>
      <c r="T32" s="2"/>
      <c r="U32" s="2"/>
      <c r="V32" s="2"/>
      <c r="W32" s="2"/>
      <c r="X32" s="2"/>
      <c r="Y32" s="2"/>
      <c r="Z32" s="2"/>
      <c r="AA32" s="2"/>
      <c r="AB32" s="2"/>
      <c r="AC32" s="2"/>
      <c r="AD32" s="2"/>
      <c r="AE32" s="2"/>
      <c r="AF32" s="2"/>
      <c r="AG32" s="2"/>
      <c r="AH32" s="2"/>
    </row>
    <row r="33" spans="1:34" ht="11.25" customHeight="1" x14ac:dyDescent="0.3">
      <c r="A33" s="2"/>
      <c r="B33" s="211">
        <v>5</v>
      </c>
      <c r="C33" s="211">
        <f t="shared" si="8"/>
        <v>51273</v>
      </c>
      <c r="D33" s="211">
        <f t="shared" si="9"/>
        <v>50103</v>
      </c>
      <c r="E33" s="214">
        <f t="shared" si="10"/>
        <v>1170</v>
      </c>
      <c r="F33" s="214">
        <f t="shared" si="11"/>
        <v>52208</v>
      </c>
      <c r="G33" s="211">
        <f t="shared" si="12"/>
        <v>49298</v>
      </c>
      <c r="H33" s="41">
        <f t="shared" si="13"/>
        <v>0.50233665461599508</v>
      </c>
      <c r="I33" s="28">
        <f t="shared" si="14"/>
        <v>0.49087382065073626</v>
      </c>
      <c r="J33" s="28">
        <f t="shared" si="15"/>
        <v>1.1462833965258823E-2</v>
      </c>
      <c r="K33" s="2"/>
      <c r="L33" s="2"/>
      <c r="M33" s="2"/>
      <c r="N33" s="2"/>
      <c r="O33" s="2"/>
      <c r="P33" s="2"/>
      <c r="Q33" s="2"/>
      <c r="R33" s="2"/>
      <c r="S33" s="2"/>
      <c r="T33" s="2"/>
      <c r="U33" s="2"/>
      <c r="V33" s="2"/>
      <c r="W33" s="2"/>
      <c r="X33" s="2"/>
      <c r="Y33" s="2"/>
      <c r="Z33" s="2"/>
      <c r="AA33" s="2"/>
      <c r="AB33" s="2"/>
      <c r="AC33" s="2"/>
      <c r="AD33" s="2"/>
      <c r="AE33" s="2"/>
      <c r="AF33" s="2"/>
      <c r="AG33" s="2"/>
      <c r="AH33" s="2"/>
    </row>
    <row r="34" spans="1:34" ht="11.25" customHeight="1" x14ac:dyDescent="0.3">
      <c r="A34" s="2"/>
      <c r="B34" s="211">
        <v>6</v>
      </c>
      <c r="C34" s="211">
        <f t="shared" si="8"/>
        <v>53045</v>
      </c>
      <c r="D34" s="211">
        <f t="shared" si="9"/>
        <v>50961</v>
      </c>
      <c r="E34" s="214">
        <f t="shared" si="10"/>
        <v>2084</v>
      </c>
      <c r="F34" s="214">
        <f t="shared" si="11"/>
        <v>52843</v>
      </c>
      <c r="G34" s="211">
        <f t="shared" si="12"/>
        <v>50856</v>
      </c>
      <c r="H34" s="41">
        <f t="shared" si="13"/>
        <v>0.51969745956166902</v>
      </c>
      <c r="I34" s="28">
        <f t="shared" si="14"/>
        <v>0.49927989889192603</v>
      </c>
      <c r="J34" s="28">
        <f t="shared" si="15"/>
        <v>2.0417560669742985E-2</v>
      </c>
      <c r="K34" s="2"/>
      <c r="L34" s="2"/>
      <c r="M34" s="2"/>
      <c r="N34" s="2"/>
      <c r="O34" s="2"/>
      <c r="P34" s="2"/>
      <c r="Q34" s="2"/>
      <c r="R34" s="2"/>
      <c r="S34" s="2"/>
      <c r="T34" s="2"/>
      <c r="U34" s="2"/>
      <c r="V34" s="2"/>
      <c r="W34" s="2"/>
      <c r="X34" s="2"/>
      <c r="Y34" s="2"/>
      <c r="Z34" s="2"/>
      <c r="AA34" s="2"/>
      <c r="AB34" s="2"/>
      <c r="AC34" s="2"/>
      <c r="AD34" s="2"/>
      <c r="AE34" s="2"/>
      <c r="AF34" s="2"/>
      <c r="AG34" s="2"/>
      <c r="AH34" s="2"/>
    </row>
    <row r="35" spans="1:34" ht="11.25" customHeight="1" x14ac:dyDescent="0.3">
      <c r="A35" s="2"/>
      <c r="B35" s="211">
        <v>7</v>
      </c>
      <c r="C35" s="211">
        <f t="shared" si="8"/>
        <v>67017</v>
      </c>
      <c r="D35" s="211">
        <f t="shared" si="9"/>
        <v>63394</v>
      </c>
      <c r="E35" s="214">
        <f t="shared" si="10"/>
        <v>3623</v>
      </c>
      <c r="F35" s="214">
        <f t="shared" si="11"/>
        <v>64365</v>
      </c>
      <c r="G35" s="211">
        <f t="shared" si="12"/>
        <v>62976</v>
      </c>
      <c r="H35" s="41">
        <f t="shared" si="13"/>
        <v>0.65658525115363142</v>
      </c>
      <c r="I35" s="28">
        <f t="shared" si="14"/>
        <v>0.62108965503727875</v>
      </c>
      <c r="J35" s="28">
        <f t="shared" si="15"/>
        <v>3.5495596116352668E-2</v>
      </c>
      <c r="K35" s="2"/>
      <c r="L35" s="2"/>
      <c r="M35" s="2"/>
      <c r="N35" s="2"/>
      <c r="O35" s="2"/>
      <c r="P35" s="2"/>
      <c r="Q35" s="2"/>
      <c r="R35" s="2"/>
      <c r="S35" s="2"/>
      <c r="T35" s="2"/>
      <c r="U35" s="2"/>
      <c r="V35" s="2"/>
      <c r="W35" s="2"/>
      <c r="X35" s="2"/>
      <c r="Y35" s="2"/>
      <c r="Z35" s="2"/>
      <c r="AA35" s="2"/>
      <c r="AB35" s="2"/>
      <c r="AC35" s="2"/>
      <c r="AD35" s="2"/>
      <c r="AE35" s="2"/>
      <c r="AF35" s="2"/>
      <c r="AG35" s="2"/>
      <c r="AH35" s="2"/>
    </row>
    <row r="36" spans="1:34" ht="11.25" customHeight="1" x14ac:dyDescent="0.3">
      <c r="A36" s="2"/>
      <c r="B36" s="211">
        <v>8</v>
      </c>
      <c r="C36" s="211">
        <f t="shared" si="8"/>
        <v>69674</v>
      </c>
      <c r="D36" s="211">
        <f t="shared" si="9"/>
        <v>64938</v>
      </c>
      <c r="E36" s="214">
        <f t="shared" si="10"/>
        <v>4736</v>
      </c>
      <c r="F36" s="214">
        <f t="shared" si="11"/>
        <v>66145</v>
      </c>
      <c r="G36" s="211">
        <f t="shared" si="12"/>
        <v>64327</v>
      </c>
      <c r="H36" s="41">
        <f t="shared" si="13"/>
        <v>0.68261666127815501</v>
      </c>
      <c r="I36" s="28">
        <f t="shared" si="14"/>
        <v>0.63621667695382533</v>
      </c>
      <c r="J36" s="28">
        <f t="shared" si="15"/>
        <v>4.6399984324329679E-2</v>
      </c>
      <c r="K36" s="2"/>
      <c r="L36" s="2"/>
      <c r="M36" s="2"/>
      <c r="N36" s="2"/>
      <c r="O36" s="2"/>
      <c r="P36" s="2"/>
      <c r="Q36" s="2"/>
      <c r="R36" s="2"/>
      <c r="S36" s="2"/>
      <c r="T36" s="2"/>
      <c r="U36" s="2"/>
      <c r="V36" s="2"/>
      <c r="W36" s="2"/>
      <c r="X36" s="2"/>
      <c r="Y36" s="2"/>
      <c r="Z36" s="2"/>
      <c r="AA36" s="2"/>
      <c r="AB36" s="2"/>
      <c r="AC36" s="2"/>
      <c r="AD36" s="2"/>
      <c r="AE36" s="2"/>
      <c r="AF36" s="2"/>
      <c r="AG36" s="2"/>
      <c r="AH36" s="2"/>
    </row>
    <row r="37" spans="1:34" ht="11.25" customHeight="1" x14ac:dyDescent="0.3">
      <c r="A37" s="2"/>
      <c r="B37" s="211">
        <v>9</v>
      </c>
      <c r="C37" s="211">
        <f t="shared" si="8"/>
        <v>0</v>
      </c>
      <c r="D37" s="211">
        <f t="shared" si="9"/>
        <v>80959</v>
      </c>
      <c r="E37" s="214">
        <f t="shared" si="10"/>
        <v>-80959</v>
      </c>
      <c r="F37" s="214">
        <f t="shared" si="11"/>
        <v>82200</v>
      </c>
      <c r="G37" s="211">
        <f t="shared" si="12"/>
        <v>80017</v>
      </c>
      <c r="H37" s="41">
        <f t="shared" si="13"/>
        <v>0</v>
      </c>
      <c r="I37" s="28">
        <f t="shared" si="14"/>
        <v>0.79317912392597167</v>
      </c>
      <c r="J37" s="28">
        <f t="shared" si="15"/>
        <v>-0.79317912392597167</v>
      </c>
      <c r="K37" s="2"/>
      <c r="L37" s="2"/>
      <c r="M37" s="2"/>
      <c r="N37" s="2"/>
      <c r="O37" s="2"/>
      <c r="P37" s="2"/>
      <c r="Q37" s="2"/>
      <c r="R37" s="2"/>
      <c r="S37" s="2"/>
      <c r="T37" s="2"/>
      <c r="U37" s="2"/>
      <c r="V37" s="2"/>
      <c r="W37" s="2"/>
      <c r="X37" s="2"/>
      <c r="Y37" s="2"/>
      <c r="Z37" s="2"/>
      <c r="AA37" s="2"/>
      <c r="AB37" s="2"/>
      <c r="AC37" s="2"/>
      <c r="AD37" s="2"/>
      <c r="AE37" s="2"/>
      <c r="AF37" s="2"/>
      <c r="AG37" s="2"/>
      <c r="AH37" s="2"/>
    </row>
    <row r="38" spans="1:34" ht="11.25" customHeight="1" x14ac:dyDescent="0.3">
      <c r="A38" s="2"/>
      <c r="B38" s="211">
        <v>10</v>
      </c>
      <c r="C38" s="211">
        <f t="shared" si="8"/>
        <v>0</v>
      </c>
      <c r="D38" s="211">
        <f t="shared" si="9"/>
        <v>82494</v>
      </c>
      <c r="E38" s="214">
        <f t="shared" si="10"/>
        <v>-82494</v>
      </c>
      <c r="F38" s="214">
        <f t="shared" si="11"/>
        <v>84284</v>
      </c>
      <c r="G38" s="211">
        <f t="shared" si="12"/>
        <v>81269</v>
      </c>
      <c r="H38" s="41">
        <f t="shared" si="13"/>
        <v>0</v>
      </c>
      <c r="I38" s="28">
        <f t="shared" si="14"/>
        <v>0.80821797019663166</v>
      </c>
      <c r="J38" s="28">
        <f t="shared" si="15"/>
        <v>-0.80821797019663166</v>
      </c>
      <c r="K38" s="2"/>
      <c r="L38" s="2"/>
      <c r="M38" s="2"/>
      <c r="N38" s="2"/>
      <c r="O38" s="2"/>
      <c r="P38" s="2"/>
      <c r="Q38" s="2"/>
      <c r="R38" s="2"/>
      <c r="S38" s="2"/>
      <c r="T38" s="2"/>
      <c r="U38" s="2"/>
      <c r="V38" s="2"/>
      <c r="W38" s="2"/>
      <c r="X38" s="2"/>
      <c r="Y38" s="2"/>
      <c r="Z38" s="2"/>
      <c r="AA38" s="2"/>
      <c r="AB38" s="2"/>
      <c r="AC38" s="2"/>
      <c r="AD38" s="2"/>
      <c r="AE38" s="2"/>
      <c r="AF38" s="2"/>
      <c r="AG38" s="2"/>
      <c r="AH38" s="2"/>
    </row>
    <row r="39" spans="1:34" ht="11.25" customHeight="1" x14ac:dyDescent="0.3">
      <c r="A39" s="2"/>
      <c r="B39" s="211">
        <v>11</v>
      </c>
      <c r="C39" s="211">
        <f t="shared" si="8"/>
        <v>0</v>
      </c>
      <c r="D39" s="211">
        <f t="shared" si="9"/>
        <v>99251</v>
      </c>
      <c r="E39" s="214">
        <f t="shared" si="10"/>
        <v>-99251</v>
      </c>
      <c r="F39" s="214">
        <f t="shared" si="11"/>
        <v>101000</v>
      </c>
      <c r="G39" s="211">
        <f t="shared" si="12"/>
        <v>98532</v>
      </c>
      <c r="H39" s="41">
        <f t="shared" si="13"/>
        <v>0</v>
      </c>
      <c r="I39" s="28">
        <f t="shared" si="14"/>
        <v>0.97239122554350488</v>
      </c>
      <c r="J39" s="28">
        <f t="shared" si="15"/>
        <v>-0.97239122554350488</v>
      </c>
      <c r="K39" s="2"/>
      <c r="L39" s="2"/>
      <c r="M39" s="2"/>
      <c r="N39" s="2"/>
      <c r="O39" s="2"/>
      <c r="P39" s="2"/>
      <c r="Q39" s="2"/>
      <c r="R39" s="2"/>
      <c r="S39" s="2"/>
      <c r="T39" s="2"/>
      <c r="U39" s="2"/>
      <c r="V39" s="2"/>
      <c r="W39" s="2"/>
      <c r="X39" s="2"/>
      <c r="Y39" s="2"/>
      <c r="Z39" s="2"/>
      <c r="AA39" s="2"/>
      <c r="AB39" s="2"/>
      <c r="AC39" s="2"/>
      <c r="AD39" s="2"/>
      <c r="AE39" s="2"/>
      <c r="AF39" s="2"/>
      <c r="AG39" s="2"/>
      <c r="AH39" s="2"/>
    </row>
    <row r="40" spans="1:34" ht="11.25" customHeight="1" x14ac:dyDescent="0.3">
      <c r="A40" s="2"/>
      <c r="B40" s="211">
        <v>12</v>
      </c>
      <c r="C40" s="211">
        <f t="shared" si="8"/>
        <v>0</v>
      </c>
      <c r="D40" s="211">
        <f t="shared" si="9"/>
        <v>102069</v>
      </c>
      <c r="E40" s="214">
        <f t="shared" si="10"/>
        <v>-102069</v>
      </c>
      <c r="F40" s="214">
        <f t="shared" si="11"/>
        <v>104522</v>
      </c>
      <c r="G40" s="211">
        <f t="shared" si="12"/>
        <v>96321</v>
      </c>
      <c r="H40" s="41">
        <f t="shared" si="13"/>
        <v>0</v>
      </c>
      <c r="I40" s="28">
        <f t="shared" si="14"/>
        <v>1</v>
      </c>
      <c r="J40" s="28">
        <f t="shared" si="15"/>
        <v>-1</v>
      </c>
      <c r="K40" s="2"/>
      <c r="L40" s="2"/>
      <c r="M40" s="2"/>
      <c r="N40" s="2"/>
      <c r="O40" s="2"/>
      <c r="P40" s="2"/>
      <c r="Q40" s="2"/>
      <c r="R40" s="2"/>
      <c r="S40" s="2"/>
      <c r="T40" s="2"/>
      <c r="U40" s="2"/>
      <c r="V40" s="2"/>
      <c r="W40" s="2"/>
      <c r="X40" s="2"/>
      <c r="Y40" s="2"/>
      <c r="Z40" s="2"/>
      <c r="AA40" s="2"/>
      <c r="AB40" s="2"/>
      <c r="AC40" s="2"/>
      <c r="AD40" s="2"/>
      <c r="AE40" s="2"/>
      <c r="AF40" s="2"/>
      <c r="AG40" s="2"/>
      <c r="AH40" s="2"/>
    </row>
    <row r="41" spans="1:34" ht="11.2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1.25" customHeight="1" x14ac:dyDescent="0.3">
      <c r="A42" s="2"/>
      <c r="B42" s="2"/>
      <c r="C42" s="2"/>
      <c r="D42" s="2"/>
      <c r="E42" s="46"/>
      <c r="F42" s="46"/>
      <c r="G42" s="2"/>
      <c r="H42" s="2"/>
      <c r="I42" s="2"/>
      <c r="J42" s="2"/>
      <c r="K42" s="2"/>
      <c r="L42" s="2"/>
      <c r="M42" s="177"/>
      <c r="N42" s="178"/>
      <c r="O42" s="178"/>
      <c r="P42" s="178"/>
      <c r="Q42" s="178"/>
      <c r="R42" s="178"/>
      <c r="S42" s="178"/>
      <c r="T42" s="178"/>
      <c r="U42" s="178"/>
      <c r="V42" s="178"/>
      <c r="W42" s="178"/>
      <c r="X42" s="178"/>
      <c r="Y42" s="178"/>
      <c r="Z42" s="178"/>
      <c r="AA42" s="178"/>
      <c r="AB42" s="179"/>
      <c r="AC42" s="2"/>
      <c r="AD42" s="2"/>
      <c r="AE42" s="2"/>
      <c r="AF42" s="2"/>
      <c r="AG42" s="2"/>
      <c r="AH42" s="2"/>
    </row>
    <row r="43" spans="1:34" ht="11.25" customHeight="1" x14ac:dyDescent="0.3">
      <c r="A43" s="2"/>
      <c r="B43" s="2"/>
      <c r="C43" s="2"/>
      <c r="D43" s="2"/>
      <c r="E43" s="46"/>
      <c r="F43" s="46"/>
      <c r="G43" s="46"/>
      <c r="H43" s="2"/>
      <c r="I43" s="2"/>
      <c r="J43" s="2"/>
      <c r="K43" s="2"/>
      <c r="L43" s="2"/>
      <c r="M43" s="180"/>
      <c r="N43" s="182"/>
      <c r="O43" s="182"/>
      <c r="P43" s="182"/>
      <c r="Q43" s="182"/>
      <c r="R43" s="182"/>
      <c r="S43" s="182"/>
      <c r="T43" s="182"/>
      <c r="U43" s="182"/>
      <c r="V43" s="182"/>
      <c r="W43" s="182"/>
      <c r="X43" s="182"/>
      <c r="Y43" s="182"/>
      <c r="Z43" s="182"/>
      <c r="AA43" s="182"/>
      <c r="AB43" s="183"/>
      <c r="AC43" s="431" t="s">
        <v>546</v>
      </c>
      <c r="AD43" s="431"/>
      <c r="AE43" s="431"/>
      <c r="AF43" s="2"/>
      <c r="AG43" s="2"/>
      <c r="AH43" s="2"/>
    </row>
    <row r="44" spans="1:34" ht="11.25" customHeight="1" x14ac:dyDescent="0.3">
      <c r="A44" s="2"/>
      <c r="B44" s="2"/>
      <c r="C44" s="2"/>
      <c r="D44" s="2"/>
      <c r="E44" s="46"/>
      <c r="F44" s="46"/>
      <c r="G44" s="46"/>
      <c r="H44" s="2"/>
      <c r="I44" s="2"/>
      <c r="J44" s="2"/>
      <c r="K44" s="2"/>
      <c r="L44" s="2"/>
      <c r="M44" s="180"/>
      <c r="N44" s="182"/>
      <c r="O44" s="182"/>
      <c r="P44" s="182"/>
      <c r="Q44" s="182"/>
      <c r="R44" s="182"/>
      <c r="S44" s="182"/>
      <c r="T44" s="182"/>
      <c r="U44" s="182"/>
      <c r="V44" s="182"/>
      <c r="W44" s="182"/>
      <c r="X44" s="182"/>
      <c r="Y44" s="182"/>
      <c r="Z44" s="182"/>
      <c r="AA44" s="182"/>
      <c r="AB44" s="183"/>
      <c r="AC44" s="346" t="s">
        <v>547</v>
      </c>
      <c r="AD44" s="346" t="s">
        <v>548</v>
      </c>
      <c r="AE44" s="346" t="s">
        <v>549</v>
      </c>
      <c r="AF44" s="2"/>
      <c r="AG44" s="2"/>
      <c r="AH44" s="2"/>
    </row>
    <row r="45" spans="1:34" ht="11.25" customHeight="1" x14ac:dyDescent="0.3">
      <c r="A45" s="2"/>
      <c r="B45" s="2"/>
      <c r="C45" s="2"/>
      <c r="D45" s="2"/>
      <c r="E45" s="46"/>
      <c r="F45" s="46"/>
      <c r="G45" s="46"/>
      <c r="H45" s="2"/>
      <c r="I45" s="2"/>
      <c r="J45" s="2"/>
      <c r="K45" s="2"/>
      <c r="L45" s="2"/>
      <c r="M45" s="180"/>
      <c r="N45" s="182"/>
      <c r="O45" s="182"/>
      <c r="P45" s="182"/>
      <c r="Q45" s="182"/>
      <c r="R45" s="182"/>
      <c r="S45" s="182"/>
      <c r="T45" s="182"/>
      <c r="U45" s="182"/>
      <c r="V45" s="182"/>
      <c r="W45" s="182"/>
      <c r="X45" s="182"/>
      <c r="Y45" s="182"/>
      <c r="Z45" s="182"/>
      <c r="AA45" s="182"/>
      <c r="AB45" s="183"/>
      <c r="AC45" s="345" t="s">
        <v>550</v>
      </c>
      <c r="AD45" s="347">
        <v>0.86299999999999999</v>
      </c>
      <c r="AE45" s="347">
        <v>0.94599999999999995</v>
      </c>
      <c r="AF45" s="2"/>
      <c r="AG45" s="2"/>
      <c r="AH45" s="2"/>
    </row>
    <row r="46" spans="1:34" ht="11.25" customHeight="1" x14ac:dyDescent="0.3">
      <c r="A46" s="2"/>
      <c r="B46" s="2"/>
      <c r="C46" s="2"/>
      <c r="D46" s="2"/>
      <c r="E46" s="46"/>
      <c r="F46" s="46"/>
      <c r="G46" s="2"/>
      <c r="H46" s="2"/>
      <c r="I46" s="2"/>
      <c r="J46" s="2"/>
      <c r="K46" s="2"/>
      <c r="L46" s="2"/>
      <c r="M46" s="180"/>
      <c r="N46" s="182"/>
      <c r="O46" s="182"/>
      <c r="P46" s="182"/>
      <c r="Q46" s="182"/>
      <c r="R46" s="182"/>
      <c r="S46" s="182"/>
      <c r="T46" s="182"/>
      <c r="U46" s="182"/>
      <c r="V46" s="182"/>
      <c r="W46" s="182"/>
      <c r="X46" s="182"/>
      <c r="Y46" s="182"/>
      <c r="Z46" s="182"/>
      <c r="AA46" s="182"/>
      <c r="AB46" s="183"/>
      <c r="AC46" s="345" t="s">
        <v>551</v>
      </c>
      <c r="AD46" s="347">
        <v>0.84499999999999997</v>
      </c>
      <c r="AE46" s="347">
        <v>0.94399999999999995</v>
      </c>
      <c r="AF46" s="2"/>
      <c r="AG46" s="2"/>
      <c r="AH46" s="2"/>
    </row>
    <row r="47" spans="1:34" ht="11.25" customHeight="1" x14ac:dyDescent="0.3">
      <c r="A47" s="2"/>
      <c r="B47" s="2"/>
      <c r="C47" s="2"/>
      <c r="D47" s="2"/>
      <c r="E47" s="46"/>
      <c r="F47" s="46"/>
      <c r="G47" s="2"/>
      <c r="H47" s="2"/>
      <c r="I47" s="2"/>
      <c r="J47" s="2"/>
      <c r="K47" s="2"/>
      <c r="L47" s="2"/>
      <c r="M47" s="180"/>
      <c r="N47" s="182"/>
      <c r="O47" s="182"/>
      <c r="P47" s="182"/>
      <c r="Q47" s="182"/>
      <c r="R47" s="182"/>
      <c r="S47" s="182"/>
      <c r="T47" s="182"/>
      <c r="U47" s="182"/>
      <c r="V47" s="182"/>
      <c r="W47" s="182"/>
      <c r="X47" s="182"/>
      <c r="Y47" s="182"/>
      <c r="Z47" s="182"/>
      <c r="AA47" s="182"/>
      <c r="AB47" s="183"/>
      <c r="AC47" s="345" t="s">
        <v>552</v>
      </c>
      <c r="AD47" s="347"/>
      <c r="AE47" s="347"/>
      <c r="AF47" s="2"/>
      <c r="AG47" s="2"/>
      <c r="AH47" s="2"/>
    </row>
    <row r="48" spans="1:34" ht="11.25" customHeight="1" x14ac:dyDescent="0.3">
      <c r="A48" s="2"/>
      <c r="B48" s="2"/>
      <c r="C48" s="2"/>
      <c r="D48" s="2"/>
      <c r="E48" s="2"/>
      <c r="F48" s="2"/>
      <c r="G48" s="2"/>
      <c r="H48" s="2"/>
      <c r="I48" s="2"/>
      <c r="J48" s="2"/>
      <c r="K48" s="2"/>
      <c r="L48" s="2"/>
      <c r="M48" s="180" t="s">
        <v>761</v>
      </c>
      <c r="N48" s="182"/>
      <c r="O48" s="182"/>
      <c r="P48" s="182"/>
      <c r="Q48" s="182"/>
      <c r="R48" s="182"/>
      <c r="S48" s="182"/>
      <c r="T48" s="182"/>
      <c r="U48" s="182"/>
      <c r="V48" s="182"/>
      <c r="W48" s="182"/>
      <c r="X48" s="182"/>
      <c r="Y48" s="182"/>
      <c r="Z48" s="182"/>
      <c r="AA48" s="182"/>
      <c r="AB48" s="183"/>
      <c r="AC48" s="345" t="s">
        <v>553</v>
      </c>
      <c r="AD48" s="347"/>
      <c r="AE48" s="347"/>
      <c r="AF48" s="2"/>
      <c r="AG48" s="2"/>
      <c r="AH48" s="2"/>
    </row>
    <row r="49" spans="1:34" ht="11.25" customHeight="1" x14ac:dyDescent="0.3">
      <c r="A49" s="2"/>
      <c r="B49" s="2"/>
      <c r="C49" s="2"/>
      <c r="D49" s="2"/>
      <c r="E49" s="2"/>
      <c r="F49" s="2"/>
      <c r="G49" s="2"/>
      <c r="H49" s="2"/>
      <c r="I49" s="2"/>
      <c r="J49" s="2"/>
      <c r="K49" s="2"/>
      <c r="L49" s="2"/>
      <c r="M49" s="180" t="s">
        <v>695</v>
      </c>
      <c r="N49" s="182"/>
      <c r="O49" s="182"/>
      <c r="P49" s="182"/>
      <c r="Q49" s="182"/>
      <c r="R49" s="182"/>
      <c r="S49" s="182"/>
      <c r="T49" s="182"/>
      <c r="U49" s="182"/>
      <c r="V49" s="182"/>
      <c r="W49" s="182"/>
      <c r="X49" s="182"/>
      <c r="Y49" s="182"/>
      <c r="Z49" s="182"/>
      <c r="AA49" s="182"/>
      <c r="AB49" s="183"/>
      <c r="AC49" s="345" t="s">
        <v>554</v>
      </c>
      <c r="AD49" s="347">
        <v>0.84</v>
      </c>
      <c r="AE49" s="347">
        <v>0.94499999999999995</v>
      </c>
      <c r="AF49" s="2"/>
      <c r="AG49" s="2"/>
      <c r="AH49" s="2"/>
    </row>
    <row r="50" spans="1:34" ht="11.25" customHeight="1" x14ac:dyDescent="0.3">
      <c r="A50" s="2"/>
      <c r="B50" s="2"/>
      <c r="C50" s="2"/>
      <c r="D50" s="2"/>
      <c r="E50" s="2"/>
      <c r="F50" s="2"/>
      <c r="G50" s="2"/>
      <c r="H50" s="2"/>
      <c r="I50" s="2"/>
      <c r="J50" s="2"/>
      <c r="K50" s="2"/>
      <c r="L50" s="2"/>
      <c r="M50" s="180"/>
      <c r="N50" s="182"/>
      <c r="O50" s="182"/>
      <c r="P50" s="182"/>
      <c r="Q50" s="182"/>
      <c r="R50" s="182"/>
      <c r="S50" s="182"/>
      <c r="T50" s="182"/>
      <c r="U50" s="182"/>
      <c r="V50" s="182"/>
      <c r="W50" s="182"/>
      <c r="X50" s="182"/>
      <c r="Y50" s="182"/>
      <c r="Z50" s="182"/>
      <c r="AA50" s="182"/>
      <c r="AB50" s="183"/>
      <c r="AC50" s="345" t="s">
        <v>555</v>
      </c>
      <c r="AD50" s="347">
        <v>0.83699999999999997</v>
      </c>
      <c r="AE50" s="347">
        <v>0.94399999999999995</v>
      </c>
      <c r="AF50" s="2"/>
      <c r="AG50" s="2"/>
      <c r="AH50" s="2"/>
    </row>
    <row r="51" spans="1:34" ht="11.25" customHeight="1" x14ac:dyDescent="0.3">
      <c r="A51" s="2"/>
      <c r="B51" s="2"/>
      <c r="C51" s="2"/>
      <c r="D51" s="2"/>
      <c r="E51" s="2"/>
      <c r="F51" s="2"/>
      <c r="G51" s="2"/>
      <c r="H51" s="2"/>
      <c r="I51" s="2"/>
      <c r="J51" s="2"/>
      <c r="K51" s="2"/>
      <c r="L51" s="2"/>
      <c r="M51" s="180"/>
      <c r="N51" s="182"/>
      <c r="O51" s="182"/>
      <c r="P51" s="182"/>
      <c r="Q51" s="182"/>
      <c r="R51" s="182"/>
      <c r="S51" s="182"/>
      <c r="T51" s="182"/>
      <c r="U51" s="182"/>
      <c r="V51" s="182"/>
      <c r="W51" s="182"/>
      <c r="X51" s="182"/>
      <c r="Y51" s="182"/>
      <c r="Z51" s="182"/>
      <c r="AA51" s="182"/>
      <c r="AB51" s="183"/>
      <c r="AC51" s="345" t="s">
        <v>556</v>
      </c>
      <c r="AD51" s="347"/>
      <c r="AE51" s="347"/>
      <c r="AF51" s="2"/>
      <c r="AG51" s="2"/>
      <c r="AH51" s="2"/>
    </row>
    <row r="52" spans="1:34" ht="11.25" customHeight="1" x14ac:dyDescent="0.3">
      <c r="A52" s="2"/>
      <c r="B52" s="2"/>
      <c r="C52" s="2"/>
      <c r="D52" s="2"/>
      <c r="E52" s="2"/>
      <c r="F52" s="2"/>
      <c r="G52" s="2"/>
      <c r="H52" s="2"/>
      <c r="I52" s="2"/>
      <c r="J52" s="2"/>
      <c r="K52" s="2"/>
      <c r="L52" s="2"/>
      <c r="M52" s="180"/>
      <c r="N52" s="182"/>
      <c r="O52" s="182"/>
      <c r="P52" s="182"/>
      <c r="Q52" s="182"/>
      <c r="R52" s="182"/>
      <c r="S52" s="182"/>
      <c r="T52" s="182"/>
      <c r="U52" s="182"/>
      <c r="V52" s="182"/>
      <c r="W52" s="182"/>
      <c r="X52" s="182"/>
      <c r="Y52" s="182"/>
      <c r="Z52" s="182"/>
      <c r="AA52" s="182"/>
      <c r="AB52" s="183"/>
      <c r="AC52" s="345" t="s">
        <v>557</v>
      </c>
      <c r="AD52" s="347"/>
      <c r="AE52" s="347"/>
      <c r="AF52" s="2"/>
      <c r="AG52" s="2"/>
      <c r="AH52" s="2"/>
    </row>
    <row r="53" spans="1:34" ht="11.25" customHeight="1" x14ac:dyDescent="0.3">
      <c r="A53" s="2"/>
      <c r="B53" s="2"/>
      <c r="C53" s="2"/>
      <c r="D53" s="2"/>
      <c r="E53" s="2"/>
      <c r="F53" s="2"/>
      <c r="G53" s="2"/>
      <c r="H53" s="2"/>
      <c r="I53" s="2"/>
      <c r="J53" s="2"/>
      <c r="K53" s="2"/>
      <c r="L53" s="2"/>
      <c r="M53" s="180"/>
      <c r="N53" s="182"/>
      <c r="O53" s="182"/>
      <c r="P53" s="182"/>
      <c r="Q53" s="182"/>
      <c r="R53" s="182"/>
      <c r="S53" s="182"/>
      <c r="T53" s="182"/>
      <c r="U53" s="182"/>
      <c r="V53" s="182"/>
      <c r="W53" s="182"/>
      <c r="X53" s="182"/>
      <c r="Y53" s="182"/>
      <c r="Z53" s="182"/>
      <c r="AA53" s="182"/>
      <c r="AB53" s="183"/>
      <c r="AC53" s="345" t="s">
        <v>558</v>
      </c>
      <c r="AD53" s="347"/>
      <c r="AE53" s="347"/>
      <c r="AF53" s="2"/>
      <c r="AG53" s="2"/>
      <c r="AH53" s="2"/>
    </row>
    <row r="54" spans="1:34" ht="11.25" customHeight="1" x14ac:dyDescent="0.3">
      <c r="A54" s="2"/>
      <c r="B54" s="2"/>
      <c r="C54" s="2"/>
      <c r="D54" s="2"/>
      <c r="E54" s="2"/>
      <c r="F54" s="2"/>
      <c r="G54" s="2"/>
      <c r="H54" s="2"/>
      <c r="I54" s="2"/>
      <c r="J54" s="2"/>
      <c r="K54" s="2"/>
      <c r="L54" s="2"/>
      <c r="M54" s="180"/>
      <c r="N54" s="182"/>
      <c r="O54" s="182"/>
      <c r="P54" s="182"/>
      <c r="Q54" s="182"/>
      <c r="R54" s="182"/>
      <c r="S54" s="182"/>
      <c r="T54" s="182"/>
      <c r="U54" s="182"/>
      <c r="V54" s="182"/>
      <c r="W54" s="182"/>
      <c r="X54" s="182"/>
      <c r="Y54" s="182"/>
      <c r="Z54" s="182"/>
      <c r="AA54" s="182"/>
      <c r="AB54" s="183"/>
      <c r="AC54" s="345" t="s">
        <v>559</v>
      </c>
      <c r="AD54" s="347"/>
      <c r="AE54" s="347"/>
      <c r="AF54" s="2"/>
      <c r="AG54" s="2"/>
      <c r="AH54" s="2"/>
    </row>
    <row r="55" spans="1:34" ht="11.25" customHeight="1" x14ac:dyDescent="0.3">
      <c r="A55" s="2"/>
      <c r="B55" s="2"/>
      <c r="C55" s="2"/>
      <c r="D55" s="2"/>
      <c r="E55" s="2"/>
      <c r="F55" s="2"/>
      <c r="G55" s="2"/>
      <c r="H55" s="2"/>
      <c r="I55" s="2"/>
      <c r="J55" s="2"/>
      <c r="K55" s="2"/>
      <c r="L55" s="2"/>
      <c r="M55" s="180"/>
      <c r="N55" s="182"/>
      <c r="O55" s="182"/>
      <c r="P55" s="182"/>
      <c r="Q55" s="182"/>
      <c r="R55" s="182"/>
      <c r="S55" s="182"/>
      <c r="T55" s="182"/>
      <c r="U55" s="182"/>
      <c r="V55" s="182"/>
      <c r="W55" s="182"/>
      <c r="X55" s="182"/>
      <c r="Y55" s="182"/>
      <c r="Z55" s="182"/>
      <c r="AA55" s="182"/>
      <c r="AB55" s="183"/>
      <c r="AC55" s="2"/>
      <c r="AD55" s="2"/>
      <c r="AE55" s="2"/>
      <c r="AF55" s="2"/>
      <c r="AG55" s="2"/>
      <c r="AH55" s="2"/>
    </row>
    <row r="56" spans="1:34" ht="11.25" customHeight="1" x14ac:dyDescent="0.3">
      <c r="A56" s="2"/>
      <c r="B56" s="2"/>
      <c r="C56" s="2"/>
      <c r="D56" s="2"/>
      <c r="E56" s="2"/>
      <c r="F56" s="2"/>
      <c r="G56" s="2"/>
      <c r="H56" s="2"/>
      <c r="I56" s="2"/>
      <c r="J56" s="2"/>
      <c r="K56" s="2"/>
      <c r="L56" s="2"/>
      <c r="M56" s="180"/>
      <c r="N56" s="182"/>
      <c r="O56" s="182"/>
      <c r="P56" s="182"/>
      <c r="Q56" s="182"/>
      <c r="R56" s="182"/>
      <c r="S56" s="182"/>
      <c r="T56" s="182"/>
      <c r="U56" s="182"/>
      <c r="V56" s="182"/>
      <c r="W56" s="182"/>
      <c r="X56" s="182"/>
      <c r="Y56" s="182"/>
      <c r="Z56" s="182"/>
      <c r="AA56" s="182"/>
      <c r="AB56" s="183"/>
      <c r="AC56" s="2"/>
      <c r="AD56" s="2"/>
      <c r="AE56" s="2"/>
      <c r="AF56" s="2"/>
      <c r="AG56" s="2"/>
      <c r="AH56" s="2"/>
    </row>
    <row r="57" spans="1:34" ht="11.25" customHeight="1" x14ac:dyDescent="0.3">
      <c r="A57" s="2"/>
      <c r="B57" s="2"/>
      <c r="C57" s="2"/>
      <c r="D57" s="2"/>
      <c r="E57" s="2"/>
      <c r="F57" s="2"/>
      <c r="G57" s="2"/>
      <c r="H57" s="2"/>
      <c r="I57" s="2"/>
      <c r="J57" s="2"/>
      <c r="K57" s="2"/>
      <c r="L57" s="2"/>
      <c r="M57" s="180"/>
      <c r="N57" s="182"/>
      <c r="O57" s="182"/>
      <c r="P57" s="182"/>
      <c r="Q57" s="182"/>
      <c r="R57" s="182"/>
      <c r="S57" s="182"/>
      <c r="T57" s="182"/>
      <c r="U57" s="182"/>
      <c r="V57" s="182"/>
      <c r="W57" s="182"/>
      <c r="X57" s="182"/>
      <c r="Y57" s="182"/>
      <c r="Z57" s="182"/>
      <c r="AA57" s="182"/>
      <c r="AB57" s="183"/>
      <c r="AC57" s="2"/>
      <c r="AD57" s="2"/>
      <c r="AE57" s="2"/>
      <c r="AF57" s="2"/>
      <c r="AG57" s="2"/>
      <c r="AH57" s="2"/>
    </row>
    <row r="58" spans="1:34" ht="11.25" customHeight="1" x14ac:dyDescent="0.3">
      <c r="A58" s="2"/>
      <c r="B58" s="2"/>
      <c r="C58" s="2"/>
      <c r="D58" s="2"/>
      <c r="E58" s="2"/>
      <c r="F58" s="2"/>
      <c r="G58" s="2"/>
      <c r="H58" s="2"/>
      <c r="I58" s="2"/>
      <c r="J58" s="2"/>
      <c r="K58" s="2"/>
      <c r="L58" s="2"/>
      <c r="M58" s="180"/>
      <c r="N58" s="182"/>
      <c r="O58" s="182"/>
      <c r="P58" s="182"/>
      <c r="Q58" s="182"/>
      <c r="R58" s="182"/>
      <c r="S58" s="182"/>
      <c r="T58" s="182"/>
      <c r="U58" s="182"/>
      <c r="V58" s="182"/>
      <c r="W58" s="182"/>
      <c r="X58" s="182"/>
      <c r="Y58" s="182"/>
      <c r="Z58" s="182"/>
      <c r="AA58" s="182"/>
      <c r="AB58" s="183"/>
      <c r="AC58" s="2"/>
      <c r="AD58" s="2"/>
      <c r="AE58" s="2"/>
      <c r="AF58" s="2"/>
      <c r="AG58" s="2"/>
      <c r="AH58" s="2"/>
    </row>
    <row r="59" spans="1:34" ht="11.25" customHeight="1" x14ac:dyDescent="0.3">
      <c r="A59" s="2"/>
      <c r="B59" s="2"/>
      <c r="C59" s="2"/>
      <c r="D59" s="2"/>
      <c r="E59" s="2"/>
      <c r="F59" s="2"/>
      <c r="G59" s="2"/>
      <c r="H59" s="2"/>
      <c r="I59" s="2"/>
      <c r="J59" s="2"/>
      <c r="K59" s="2"/>
      <c r="L59" s="2"/>
      <c r="M59" s="180"/>
      <c r="N59" s="182"/>
      <c r="O59" s="182"/>
      <c r="P59" s="182"/>
      <c r="Q59" s="182"/>
      <c r="R59" s="182"/>
      <c r="S59" s="182"/>
      <c r="T59" s="182"/>
      <c r="U59" s="182"/>
      <c r="V59" s="182"/>
      <c r="W59" s="182"/>
      <c r="X59" s="182"/>
      <c r="Y59" s="182"/>
      <c r="Z59" s="182"/>
      <c r="AA59" s="182"/>
      <c r="AB59" s="183"/>
      <c r="AC59" s="2"/>
      <c r="AD59" s="2"/>
      <c r="AE59" s="2"/>
      <c r="AF59" s="2"/>
      <c r="AG59" s="2"/>
      <c r="AH59" s="2"/>
    </row>
    <row r="60" spans="1:34" ht="11.25" customHeight="1" x14ac:dyDescent="0.3">
      <c r="A60" s="2"/>
      <c r="B60" s="2"/>
      <c r="C60" s="2"/>
      <c r="D60" s="2"/>
      <c r="E60" s="2"/>
      <c r="F60" s="2"/>
      <c r="G60" s="2"/>
      <c r="H60" s="2"/>
      <c r="I60" s="2"/>
      <c r="J60" s="2"/>
      <c r="K60" s="2"/>
      <c r="L60" s="2"/>
      <c r="M60" s="180"/>
      <c r="N60" s="182"/>
      <c r="O60" s="182"/>
      <c r="P60" s="182"/>
      <c r="Q60" s="182"/>
      <c r="R60" s="182"/>
      <c r="S60" s="182"/>
      <c r="T60" s="182"/>
      <c r="U60" s="182"/>
      <c r="V60" s="182"/>
      <c r="W60" s="182"/>
      <c r="X60" s="182"/>
      <c r="Y60" s="182"/>
      <c r="Z60" s="182"/>
      <c r="AA60" s="182"/>
      <c r="AB60" s="183"/>
      <c r="AC60" s="2"/>
      <c r="AD60" s="2"/>
      <c r="AE60" s="2"/>
      <c r="AF60" s="2"/>
      <c r="AG60" s="2"/>
      <c r="AH60" s="2"/>
    </row>
    <row r="61" spans="1:34" ht="11.25" customHeight="1" x14ac:dyDescent="0.3">
      <c r="A61" s="2"/>
      <c r="B61" s="2"/>
      <c r="C61" s="2"/>
      <c r="D61" s="2"/>
      <c r="E61" s="2"/>
      <c r="F61" s="2"/>
      <c r="G61" s="2"/>
      <c r="H61" s="2"/>
      <c r="I61" s="2"/>
      <c r="J61" s="2"/>
      <c r="K61" s="2"/>
      <c r="L61" s="2"/>
      <c r="M61" s="184"/>
      <c r="N61" s="185"/>
      <c r="O61" s="185"/>
      <c r="P61" s="185"/>
      <c r="Q61" s="185"/>
      <c r="R61" s="185"/>
      <c r="S61" s="185"/>
      <c r="T61" s="185"/>
      <c r="U61" s="185"/>
      <c r="V61" s="185"/>
      <c r="W61" s="185"/>
      <c r="X61" s="185"/>
      <c r="Y61" s="185"/>
      <c r="Z61" s="185"/>
      <c r="AA61" s="185"/>
      <c r="AB61" s="186"/>
      <c r="AC61" s="2"/>
      <c r="AD61" s="2"/>
      <c r="AE61" s="2"/>
      <c r="AF61" s="2"/>
      <c r="AG61" s="2"/>
      <c r="AH61" s="2"/>
    </row>
    <row r="62" spans="1:34" ht="11.2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1.2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1.2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F76" s="2"/>
      <c r="AG76" s="2"/>
      <c r="AH76" s="2"/>
    </row>
    <row r="77" spans="1:34"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F77" s="2"/>
      <c r="AG77" s="2"/>
      <c r="AH77" s="2"/>
    </row>
    <row r="78" spans="1:34"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34"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34"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sheetData>
  <mergeCells count="7">
    <mergeCell ref="AC43:AE43"/>
    <mergeCell ref="B26:G27"/>
    <mergeCell ref="A2:O2"/>
    <mergeCell ref="T2:AD2"/>
    <mergeCell ref="H1:AE1"/>
    <mergeCell ref="B3:G4"/>
    <mergeCell ref="S3:X4"/>
  </mergeCells>
  <hyperlinks>
    <hyperlink ref="B1" location="FREMSIDE_ØKONOMI!A1" display="TILBAKE TIL FREMSIDEN"/>
  </hyperlinks>
  <pageMargins left="0.70866141732283472" right="0.70866141732283472" top="0.74803149606299213" bottom="0.74803149606299213" header="0.31496062992125984" footer="0.31496062992125984"/>
  <pageSetup paperSize="9" scale="70" orientation="landscape" r:id="rId1"/>
  <ignoredErrors>
    <ignoredError sqref="E29:E32 E33:E40"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I116"/>
  <sheetViews>
    <sheetView workbookViewId="0"/>
  </sheetViews>
  <sheetFormatPr baseColWidth="10" defaultColWidth="11.453125" defaultRowHeight="12" x14ac:dyDescent="0.3"/>
  <cols>
    <col min="1" max="1" width="2.26953125" style="1" customWidth="1"/>
    <col min="2" max="2" width="2.81640625" style="1" customWidth="1"/>
    <col min="3" max="3" width="6.7265625" style="1" customWidth="1"/>
    <col min="4" max="4" width="6.453125" style="1" customWidth="1"/>
    <col min="5" max="5" width="6.54296875" style="1" customWidth="1"/>
    <col min="6" max="6" width="7.54296875" style="1" customWidth="1"/>
    <col min="7" max="7" width="7.453125" style="1" customWidth="1"/>
    <col min="8" max="8" width="7.1796875" style="1" customWidth="1"/>
    <col min="9" max="10" width="5.7265625" style="1" customWidth="1"/>
    <col min="11" max="11" width="7.7265625" style="1" customWidth="1"/>
    <col min="12" max="15" width="11.453125" style="1"/>
    <col min="16" max="16" width="3.1796875" style="1" customWidth="1"/>
    <col min="17" max="17" width="5.1796875" style="1" customWidth="1"/>
    <col min="18" max="18" width="6.81640625" style="1" customWidth="1"/>
    <col min="19" max="19" width="5.1796875" style="1" customWidth="1"/>
    <col min="20" max="20" width="6.81640625" style="1" customWidth="1"/>
    <col min="21" max="21" width="6.26953125" style="1" customWidth="1"/>
    <col min="22" max="22" width="5.7265625" style="1" customWidth="1"/>
    <col min="23" max="23" width="7.1796875" style="1" customWidth="1"/>
    <col min="24" max="16384" width="11.453125" style="1"/>
  </cols>
  <sheetData>
    <row r="1" spans="1:35" ht="14.5" x14ac:dyDescent="0.35">
      <c r="A1" s="163" t="s">
        <v>36</v>
      </c>
      <c r="B1"/>
      <c r="C1"/>
      <c r="D1"/>
      <c r="E1" s="2"/>
      <c r="F1" s="2"/>
      <c r="G1" s="2"/>
      <c r="H1" s="2"/>
      <c r="I1" s="6"/>
      <c r="J1" s="6"/>
      <c r="K1" s="6"/>
      <c r="L1" s="2"/>
      <c r="M1" s="2"/>
      <c r="N1" s="2"/>
      <c r="O1" s="2"/>
      <c r="P1" s="2"/>
      <c r="Q1" s="2"/>
      <c r="R1" s="2"/>
      <c r="S1" s="2"/>
      <c r="T1" s="2"/>
      <c r="U1" s="2"/>
      <c r="V1" s="2"/>
      <c r="W1" s="2"/>
      <c r="X1" s="2"/>
      <c r="Y1" s="2"/>
      <c r="Z1" s="2"/>
      <c r="AA1" s="2"/>
      <c r="AB1" s="2"/>
    </row>
    <row r="2" spans="1:35"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5" customHeight="1" x14ac:dyDescent="0.3">
      <c r="A3" s="2"/>
      <c r="B3" s="432" t="s">
        <v>523</v>
      </c>
      <c r="C3" s="433"/>
      <c r="D3" s="433"/>
      <c r="E3" s="433"/>
      <c r="F3" s="433"/>
      <c r="G3" s="433"/>
      <c r="H3" s="434"/>
      <c r="I3" s="277" t="s">
        <v>50</v>
      </c>
      <c r="J3" s="44" t="s">
        <v>91</v>
      </c>
      <c r="K3" s="233"/>
      <c r="L3" s="2"/>
      <c r="M3" s="2"/>
      <c r="N3" s="2"/>
      <c r="O3" s="2"/>
      <c r="P3" s="2"/>
      <c r="Q3" s="2"/>
      <c r="R3" s="2"/>
      <c r="S3" s="2"/>
      <c r="T3" s="2"/>
      <c r="U3" s="2"/>
      <c r="V3" s="2"/>
      <c r="W3" s="2"/>
      <c r="X3" s="2"/>
      <c r="Y3" s="2"/>
      <c r="Z3" s="2"/>
      <c r="AA3" s="2"/>
      <c r="AB3" s="2"/>
      <c r="AC3" s="2"/>
      <c r="AD3" s="2"/>
      <c r="AE3" s="2"/>
      <c r="AF3" s="2"/>
      <c r="AG3" s="2"/>
      <c r="AH3" s="2"/>
      <c r="AI3" s="2"/>
    </row>
    <row r="4" spans="1:35" x14ac:dyDescent="0.3">
      <c r="A4" s="2"/>
      <c r="B4" s="435"/>
      <c r="C4" s="436"/>
      <c r="D4" s="436"/>
      <c r="E4" s="436"/>
      <c r="F4" s="436"/>
      <c r="G4" s="436"/>
      <c r="H4" s="437"/>
      <c r="I4" s="23" t="s">
        <v>29</v>
      </c>
      <c r="J4" s="3" t="s">
        <v>30</v>
      </c>
      <c r="K4" s="234"/>
      <c r="L4" s="2"/>
      <c r="M4" s="2"/>
      <c r="N4" s="2"/>
      <c r="O4" s="2"/>
      <c r="P4" s="2"/>
      <c r="Q4" s="2"/>
      <c r="R4" s="2"/>
      <c r="S4" s="2"/>
      <c r="T4" s="2"/>
      <c r="U4" s="2"/>
      <c r="V4" s="2"/>
      <c r="W4" s="2"/>
      <c r="X4" s="2"/>
      <c r="Y4" s="2"/>
      <c r="Z4" s="2"/>
      <c r="AA4" s="2"/>
      <c r="AB4" s="2"/>
      <c r="AC4" s="2"/>
      <c r="AD4" s="2"/>
      <c r="AE4" s="2"/>
      <c r="AF4" s="2"/>
      <c r="AG4" s="2"/>
      <c r="AH4" s="2"/>
      <c r="AI4" s="2"/>
    </row>
    <row r="5" spans="1:35" x14ac:dyDescent="0.3">
      <c r="A5" s="2"/>
      <c r="B5" s="276"/>
      <c r="C5" s="160" t="s">
        <v>209</v>
      </c>
      <c r="D5" s="276" t="s">
        <v>210</v>
      </c>
      <c r="E5" s="276"/>
      <c r="F5" s="276" t="s">
        <v>33</v>
      </c>
      <c r="G5" s="276" t="s">
        <v>31</v>
      </c>
      <c r="H5" s="278" t="s">
        <v>34</v>
      </c>
      <c r="I5" s="26" t="s">
        <v>2</v>
      </c>
      <c r="J5" s="43" t="s">
        <v>35</v>
      </c>
      <c r="K5" s="26" t="s">
        <v>154</v>
      </c>
      <c r="L5" s="2"/>
      <c r="M5" s="2"/>
      <c r="N5" s="2"/>
      <c r="O5" s="2"/>
      <c r="P5" s="2"/>
      <c r="Q5" s="2"/>
      <c r="R5" s="2"/>
      <c r="S5" s="2"/>
      <c r="T5" s="2"/>
      <c r="U5" s="2"/>
      <c r="V5" s="2"/>
      <c r="W5" s="2"/>
      <c r="X5" s="2"/>
      <c r="Y5" s="2"/>
      <c r="Z5" s="2"/>
      <c r="AA5" s="2"/>
      <c r="AB5" s="2"/>
      <c r="AC5" s="2"/>
      <c r="AD5" s="2"/>
      <c r="AE5" s="2"/>
      <c r="AF5" s="2"/>
      <c r="AG5" s="2"/>
      <c r="AH5" s="2"/>
      <c r="AI5" s="2"/>
    </row>
    <row r="6" spans="1:35" x14ac:dyDescent="0.3">
      <c r="A6" s="2"/>
      <c r="B6" s="5">
        <v>1</v>
      </c>
      <c r="C6" s="152">
        <v>0</v>
      </c>
      <c r="D6" s="214">
        <v>0</v>
      </c>
      <c r="E6" s="214"/>
      <c r="F6" s="214">
        <f>SUM(C6-D6)</f>
        <v>0</v>
      </c>
      <c r="G6" s="214">
        <v>0</v>
      </c>
      <c r="H6" s="214">
        <v>0</v>
      </c>
      <c r="I6" s="41">
        <f>SUM(C6/D$17)</f>
        <v>0</v>
      </c>
      <c r="J6" s="28">
        <f>SUM(D6/D$17)</f>
        <v>0</v>
      </c>
      <c r="K6" s="218">
        <f>SUM(I6-J6)</f>
        <v>0</v>
      </c>
      <c r="L6" s="2"/>
      <c r="M6" s="2"/>
      <c r="N6" s="2"/>
      <c r="O6" s="2"/>
      <c r="P6" s="2"/>
      <c r="Q6" s="2"/>
      <c r="R6" s="2"/>
      <c r="S6" s="2"/>
      <c r="T6" s="2"/>
      <c r="U6" s="2"/>
      <c r="V6" s="2"/>
      <c r="W6" s="2"/>
      <c r="X6" s="2"/>
      <c r="Y6" s="2"/>
      <c r="Z6" s="2"/>
      <c r="AA6" s="2"/>
      <c r="AB6" s="2"/>
      <c r="AC6" s="2"/>
      <c r="AD6" s="2"/>
      <c r="AE6" s="2"/>
      <c r="AF6" s="2"/>
      <c r="AG6" s="2"/>
      <c r="AH6" s="2"/>
      <c r="AI6" s="2"/>
    </row>
    <row r="7" spans="1:35" x14ac:dyDescent="0.3">
      <c r="A7" s="2"/>
      <c r="B7" s="5">
        <v>2</v>
      </c>
      <c r="C7" s="152">
        <v>0</v>
      </c>
      <c r="D7" s="214">
        <v>0</v>
      </c>
      <c r="E7" s="214"/>
      <c r="F7" s="214">
        <f t="shared" ref="F7:F17" si="0">SUM(C7-D7)</f>
        <v>0</v>
      </c>
      <c r="G7" s="214">
        <v>0</v>
      </c>
      <c r="H7" s="214">
        <v>0</v>
      </c>
      <c r="I7" s="41">
        <f t="shared" ref="I7:I17" si="1">SUM(C7/D$17)</f>
        <v>0</v>
      </c>
      <c r="J7" s="28">
        <f t="shared" ref="J7:J17" si="2">SUM(D7/D$17)</f>
        <v>0</v>
      </c>
      <c r="K7" s="218">
        <f t="shared" ref="K7:K17" si="3">SUM(I7-J7)</f>
        <v>0</v>
      </c>
      <c r="L7" s="2"/>
      <c r="M7" s="2"/>
      <c r="N7" s="2"/>
      <c r="O7" s="2"/>
      <c r="P7" s="2"/>
      <c r="Q7" s="2"/>
      <c r="R7" s="2"/>
      <c r="S7" s="2"/>
      <c r="T7" s="2"/>
      <c r="U7" s="2"/>
      <c r="V7" s="2"/>
      <c r="W7" s="2"/>
      <c r="X7" s="2"/>
      <c r="Y7" s="2"/>
      <c r="Z7" s="2"/>
      <c r="AA7" s="2"/>
      <c r="AB7" s="2"/>
      <c r="AC7" s="2"/>
      <c r="AD7" s="2"/>
      <c r="AE7" s="2"/>
      <c r="AF7" s="2"/>
      <c r="AG7" s="2"/>
      <c r="AH7" s="2"/>
      <c r="AI7" s="2"/>
    </row>
    <row r="8" spans="1:35" x14ac:dyDescent="0.3">
      <c r="A8" s="2"/>
      <c r="B8" s="5">
        <v>3</v>
      </c>
      <c r="C8" s="152">
        <v>0</v>
      </c>
      <c r="D8" s="214">
        <v>0</v>
      </c>
      <c r="E8" s="214"/>
      <c r="F8" s="214">
        <f t="shared" si="0"/>
        <v>0</v>
      </c>
      <c r="G8" s="214">
        <v>0</v>
      </c>
      <c r="H8" s="214">
        <v>0</v>
      </c>
      <c r="I8" s="41">
        <f t="shared" si="1"/>
        <v>0</v>
      </c>
      <c r="J8" s="28">
        <f t="shared" si="2"/>
        <v>0</v>
      </c>
      <c r="K8" s="218">
        <f t="shared" si="3"/>
        <v>0</v>
      </c>
      <c r="L8" s="2"/>
      <c r="M8" s="2"/>
      <c r="N8" s="2"/>
      <c r="O8" s="2"/>
      <c r="P8" s="2"/>
      <c r="Q8" s="2"/>
      <c r="R8" s="2"/>
      <c r="S8" s="2"/>
      <c r="T8" s="2"/>
      <c r="U8" s="2"/>
      <c r="V8" s="2"/>
      <c r="W8" s="2"/>
      <c r="X8" s="2"/>
      <c r="Y8" s="2"/>
      <c r="Z8" s="2"/>
      <c r="AA8" s="2"/>
      <c r="AB8" s="2"/>
      <c r="AC8" s="2"/>
      <c r="AD8" s="2"/>
      <c r="AE8" s="2"/>
      <c r="AF8" s="2"/>
      <c r="AG8" s="2"/>
      <c r="AH8" s="2"/>
      <c r="AI8" s="2"/>
    </row>
    <row r="9" spans="1:35" x14ac:dyDescent="0.3">
      <c r="A9" s="2"/>
      <c r="B9" s="5">
        <v>4</v>
      </c>
      <c r="C9" s="152">
        <v>0</v>
      </c>
      <c r="D9" s="214">
        <v>0</v>
      </c>
      <c r="E9" s="214"/>
      <c r="F9" s="214">
        <f t="shared" si="0"/>
        <v>0</v>
      </c>
      <c r="G9" s="214">
        <v>0</v>
      </c>
      <c r="H9" s="214">
        <v>0</v>
      </c>
      <c r="I9" s="41">
        <f t="shared" si="1"/>
        <v>0</v>
      </c>
      <c r="J9" s="28">
        <f t="shared" si="2"/>
        <v>0</v>
      </c>
      <c r="K9" s="218">
        <f t="shared" si="3"/>
        <v>0</v>
      </c>
      <c r="L9" s="2"/>
      <c r="M9" s="2"/>
      <c r="N9" s="2"/>
      <c r="O9" s="2"/>
      <c r="P9" s="2"/>
      <c r="Q9" s="2"/>
      <c r="R9" s="2"/>
      <c r="S9" s="2"/>
      <c r="T9" s="2"/>
      <c r="U9" s="2"/>
      <c r="V9" s="2"/>
      <c r="W9" s="2"/>
      <c r="X9" s="2"/>
      <c r="Y9" s="2"/>
      <c r="Z9" s="2"/>
      <c r="AA9" s="2"/>
      <c r="AB9" s="2"/>
      <c r="AC9" s="2"/>
      <c r="AD9" s="2"/>
      <c r="AE9" s="2"/>
      <c r="AF9" s="2"/>
      <c r="AG9" s="2"/>
      <c r="AH9" s="2"/>
      <c r="AI9" s="2"/>
    </row>
    <row r="10" spans="1:35" x14ac:dyDescent="0.3">
      <c r="A10" s="2"/>
      <c r="B10" s="5">
        <v>5</v>
      </c>
      <c r="C10" s="152">
        <v>760</v>
      </c>
      <c r="D10" s="214">
        <v>760.29100000000005</v>
      </c>
      <c r="E10" s="214"/>
      <c r="F10" s="214">
        <f t="shared" si="0"/>
        <v>-0.29100000000005366</v>
      </c>
      <c r="G10" s="214">
        <v>755</v>
      </c>
      <c r="H10" s="214">
        <v>440</v>
      </c>
      <c r="I10" s="41">
        <f t="shared" si="1"/>
        <v>0.40435167529283578</v>
      </c>
      <c r="J10" s="28">
        <f t="shared" si="2"/>
        <v>0.4045064994211387</v>
      </c>
      <c r="K10" s="218">
        <f t="shared" si="3"/>
        <v>-1.5482412830292169E-4</v>
      </c>
      <c r="L10" s="2"/>
      <c r="M10" s="2"/>
      <c r="N10" s="2"/>
      <c r="O10" s="2"/>
      <c r="P10" s="2"/>
      <c r="Q10" s="2"/>
      <c r="R10" s="2"/>
      <c r="S10" s="2"/>
      <c r="T10" s="2"/>
      <c r="U10" s="2"/>
      <c r="V10" s="2"/>
      <c r="W10" s="2"/>
      <c r="X10" s="2"/>
      <c r="Y10" s="2"/>
      <c r="Z10" s="2"/>
      <c r="AA10" s="2"/>
      <c r="AB10" s="2"/>
      <c r="AC10" s="2"/>
      <c r="AD10" s="2"/>
      <c r="AE10" s="2"/>
      <c r="AF10" s="2"/>
      <c r="AG10" s="2"/>
      <c r="AH10" s="2"/>
      <c r="AI10" s="2"/>
    </row>
    <row r="11" spans="1:35" x14ac:dyDescent="0.3">
      <c r="A11" s="2"/>
      <c r="B11" s="5">
        <v>6</v>
      </c>
      <c r="C11" s="152">
        <v>760</v>
      </c>
      <c r="D11" s="214">
        <v>760.29100000000005</v>
      </c>
      <c r="E11" s="214"/>
      <c r="F11" s="214">
        <f t="shared" si="0"/>
        <v>-0.29100000000005366</v>
      </c>
      <c r="G11" s="214">
        <v>906</v>
      </c>
      <c r="H11" s="214">
        <v>880</v>
      </c>
      <c r="I11" s="41">
        <f t="shared" si="1"/>
        <v>0.40435167529283578</v>
      </c>
      <c r="J11" s="28">
        <f t="shared" si="2"/>
        <v>0.4045064994211387</v>
      </c>
      <c r="K11" s="218">
        <f t="shared" si="3"/>
        <v>-1.5482412830292169E-4</v>
      </c>
      <c r="L11" s="2"/>
      <c r="M11" s="2"/>
      <c r="N11" s="2"/>
      <c r="O11" s="2"/>
      <c r="P11" s="2"/>
      <c r="Q11" s="2"/>
      <c r="R11" s="2"/>
      <c r="S11" s="2"/>
      <c r="T11" s="2"/>
      <c r="U11" s="2"/>
      <c r="V11" s="2"/>
      <c r="W11" s="2"/>
      <c r="X11" s="2"/>
      <c r="Y11" s="2"/>
      <c r="Z11" s="2"/>
      <c r="AA11" s="2"/>
      <c r="AB11" s="2"/>
      <c r="AC11" s="2"/>
      <c r="AD11" s="2"/>
      <c r="AE11" s="2"/>
      <c r="AF11" s="2"/>
      <c r="AG11" s="2"/>
      <c r="AH11" s="2"/>
      <c r="AI11" s="2"/>
    </row>
    <row r="12" spans="1:35" x14ac:dyDescent="0.3">
      <c r="A12" s="2"/>
      <c r="B12" s="5">
        <v>7</v>
      </c>
      <c r="C12" s="152">
        <v>912</v>
      </c>
      <c r="D12" s="214">
        <v>912.27700000000004</v>
      </c>
      <c r="E12" s="214"/>
      <c r="F12" s="214">
        <f t="shared" si="0"/>
        <v>-0.27700000000004366</v>
      </c>
      <c r="G12" s="214">
        <v>1057</v>
      </c>
      <c r="H12" s="214">
        <v>880</v>
      </c>
      <c r="I12" s="41">
        <f t="shared" si="1"/>
        <v>0.48522201035140289</v>
      </c>
      <c r="J12" s="28">
        <f t="shared" si="2"/>
        <v>0.48536938589621359</v>
      </c>
      <c r="K12" s="218">
        <f t="shared" si="3"/>
        <v>-1.473755448107017E-4</v>
      </c>
      <c r="L12" s="2"/>
      <c r="M12" s="2"/>
      <c r="N12" s="2"/>
      <c r="O12" s="2"/>
      <c r="P12" s="2"/>
      <c r="Q12" s="2"/>
      <c r="R12" s="2"/>
      <c r="S12" s="2"/>
      <c r="T12" s="2"/>
      <c r="U12" s="2"/>
      <c r="V12" s="2"/>
      <c r="W12" s="2"/>
      <c r="X12" s="2"/>
      <c r="Y12" s="2"/>
      <c r="Z12" s="2"/>
      <c r="AA12" s="2"/>
      <c r="AB12" s="2"/>
      <c r="AC12" s="2"/>
      <c r="AD12" s="2"/>
      <c r="AE12" s="2"/>
      <c r="AF12" s="2"/>
      <c r="AG12" s="2"/>
      <c r="AH12" s="2"/>
      <c r="AI12" s="2"/>
    </row>
    <row r="13" spans="1:35" x14ac:dyDescent="0.3">
      <c r="A13" s="2"/>
      <c r="B13" s="5">
        <v>8</v>
      </c>
      <c r="C13" s="152">
        <v>1064</v>
      </c>
      <c r="D13" s="214">
        <v>1064.2629999999999</v>
      </c>
      <c r="E13" s="214"/>
      <c r="F13" s="214">
        <f t="shared" si="0"/>
        <v>-0.26299999999991996</v>
      </c>
      <c r="G13" s="214">
        <v>1208</v>
      </c>
      <c r="H13" s="214">
        <v>1319</v>
      </c>
      <c r="I13" s="41">
        <f t="shared" si="1"/>
        <v>0.56609234540997011</v>
      </c>
      <c r="J13" s="28">
        <f t="shared" si="2"/>
        <v>0.56623227237128848</v>
      </c>
      <c r="K13" s="218">
        <f t="shared" si="3"/>
        <v>-1.3992696131837068E-4</v>
      </c>
      <c r="L13" s="2"/>
      <c r="M13" s="2"/>
      <c r="N13" s="2"/>
      <c r="O13" s="2"/>
      <c r="P13" s="2"/>
      <c r="Q13" s="2"/>
      <c r="R13" s="2"/>
      <c r="S13" s="2"/>
      <c r="T13" s="2"/>
      <c r="U13" s="2"/>
      <c r="V13" s="2"/>
      <c r="W13" s="2"/>
      <c r="X13" s="2"/>
      <c r="Y13" s="2"/>
      <c r="Z13" s="2"/>
      <c r="AA13" s="2"/>
      <c r="AB13" s="2"/>
      <c r="AC13" s="2"/>
      <c r="AD13" s="2"/>
      <c r="AE13" s="2"/>
      <c r="AF13" s="2"/>
      <c r="AG13" s="2"/>
      <c r="AH13" s="2"/>
      <c r="AI13" s="2"/>
    </row>
    <row r="14" spans="1:35" x14ac:dyDescent="0.3">
      <c r="A14" s="2"/>
      <c r="B14" s="5">
        <v>9</v>
      </c>
      <c r="C14" s="152"/>
      <c r="D14" s="214">
        <v>1216.249</v>
      </c>
      <c r="E14" s="214"/>
      <c r="F14" s="214">
        <f t="shared" si="0"/>
        <v>-1216.249</v>
      </c>
      <c r="G14" s="214">
        <v>1359</v>
      </c>
      <c r="H14" s="214">
        <v>1319</v>
      </c>
      <c r="I14" s="41">
        <f t="shared" si="1"/>
        <v>0</v>
      </c>
      <c r="J14" s="28">
        <f t="shared" si="2"/>
        <v>0.64709515884636348</v>
      </c>
      <c r="K14" s="218">
        <f t="shared" si="3"/>
        <v>-0.64709515884636348</v>
      </c>
      <c r="L14" s="2"/>
      <c r="M14" s="2"/>
      <c r="N14" s="2"/>
      <c r="O14" s="2"/>
      <c r="P14" s="2"/>
      <c r="Q14" s="2"/>
      <c r="R14" s="2"/>
      <c r="S14" s="2"/>
      <c r="T14" s="2"/>
      <c r="U14" s="2"/>
      <c r="V14" s="2"/>
      <c r="W14" s="2"/>
      <c r="X14" s="2"/>
      <c r="Y14" s="2"/>
      <c r="Z14" s="2"/>
      <c r="AA14" s="2"/>
      <c r="AB14" s="2"/>
      <c r="AC14" s="2"/>
      <c r="AD14" s="2"/>
      <c r="AE14" s="2"/>
      <c r="AF14" s="2"/>
      <c r="AG14" s="2"/>
      <c r="AH14" s="2"/>
      <c r="AI14" s="2"/>
    </row>
    <row r="15" spans="1:35" x14ac:dyDescent="0.3">
      <c r="A15" s="2"/>
      <c r="B15" s="5">
        <v>10</v>
      </c>
      <c r="C15" s="152"/>
      <c r="D15" s="214">
        <v>1368.2349999999999</v>
      </c>
      <c r="E15" s="214"/>
      <c r="F15" s="214">
        <f t="shared" si="0"/>
        <v>-1368.2349999999999</v>
      </c>
      <c r="G15" s="214">
        <v>1510</v>
      </c>
      <c r="H15" s="214">
        <v>1547</v>
      </c>
      <c r="I15" s="41">
        <f t="shared" si="1"/>
        <v>0</v>
      </c>
      <c r="J15" s="28">
        <f t="shared" si="2"/>
        <v>0.72795804532143826</v>
      </c>
      <c r="K15" s="218">
        <f t="shared" si="3"/>
        <v>-0.72795804532143826</v>
      </c>
      <c r="L15" s="2"/>
      <c r="M15" s="2"/>
      <c r="N15" s="2"/>
      <c r="O15" s="2"/>
      <c r="P15" s="2"/>
      <c r="Q15" s="2"/>
      <c r="R15" s="2"/>
      <c r="S15" s="2"/>
      <c r="T15" s="2"/>
      <c r="U15" s="2"/>
      <c r="V15" s="2"/>
      <c r="W15" s="2"/>
      <c r="X15" s="2"/>
      <c r="Y15" s="2"/>
      <c r="Z15" s="2"/>
      <c r="AA15" s="2"/>
      <c r="AB15" s="2"/>
      <c r="AC15" s="2"/>
      <c r="AD15" s="2"/>
      <c r="AE15" s="2"/>
      <c r="AF15" s="2"/>
      <c r="AG15" s="2"/>
      <c r="AH15" s="2"/>
      <c r="AI15" s="2"/>
    </row>
    <row r="16" spans="1:35" x14ac:dyDescent="0.3">
      <c r="A16" s="2"/>
      <c r="B16" s="5">
        <v>11</v>
      </c>
      <c r="C16" s="152"/>
      <c r="D16" s="214">
        <v>1520.221</v>
      </c>
      <c r="E16" s="214"/>
      <c r="F16" s="214">
        <f t="shared" si="0"/>
        <v>-1520.221</v>
      </c>
      <c r="G16" s="214">
        <v>1661</v>
      </c>
      <c r="H16" s="214">
        <v>1693</v>
      </c>
      <c r="I16" s="41">
        <f t="shared" si="1"/>
        <v>0</v>
      </c>
      <c r="J16" s="28">
        <f t="shared" si="2"/>
        <v>0.80882093179651326</v>
      </c>
      <c r="K16" s="218">
        <f t="shared" si="3"/>
        <v>-0.80882093179651326</v>
      </c>
      <c r="L16" s="2"/>
      <c r="M16" s="2"/>
      <c r="N16" s="2"/>
      <c r="O16" s="2"/>
      <c r="P16" s="2"/>
      <c r="Q16" s="2"/>
      <c r="R16" s="2"/>
      <c r="S16" s="2"/>
      <c r="T16" s="2"/>
      <c r="U16" s="2"/>
      <c r="V16" s="2"/>
      <c r="W16" s="2"/>
      <c r="X16" s="2"/>
      <c r="Y16" s="2"/>
      <c r="Z16" s="2"/>
      <c r="AA16" s="2"/>
      <c r="AB16" s="2"/>
      <c r="AC16" s="2"/>
      <c r="AD16" s="2"/>
      <c r="AE16" s="2"/>
      <c r="AF16" s="2"/>
      <c r="AG16" s="2"/>
      <c r="AH16" s="2"/>
      <c r="AI16" s="2"/>
    </row>
    <row r="17" spans="1:35" x14ac:dyDescent="0.3">
      <c r="A17" s="2"/>
      <c r="B17" s="5">
        <v>12</v>
      </c>
      <c r="C17" s="152"/>
      <c r="D17" s="214">
        <v>1879.5519999999999</v>
      </c>
      <c r="E17" s="214"/>
      <c r="F17" s="214">
        <f t="shared" si="0"/>
        <v>-1879.5519999999999</v>
      </c>
      <c r="G17" s="211">
        <v>1865</v>
      </c>
      <c r="H17" s="214">
        <v>1840</v>
      </c>
      <c r="I17" s="41">
        <f t="shared" si="1"/>
        <v>0</v>
      </c>
      <c r="J17" s="28">
        <f t="shared" si="2"/>
        <v>1</v>
      </c>
      <c r="K17" s="218">
        <f t="shared" si="3"/>
        <v>-1</v>
      </c>
      <c r="L17" s="2"/>
      <c r="M17" s="2"/>
      <c r="N17" s="2"/>
      <c r="O17" s="2"/>
      <c r="P17" s="2"/>
      <c r="Q17" s="2"/>
      <c r="R17" s="2"/>
      <c r="S17" s="2"/>
      <c r="T17" s="2"/>
      <c r="U17" s="2"/>
      <c r="V17" s="2"/>
      <c r="W17" s="2"/>
      <c r="X17" s="2"/>
      <c r="Y17" s="2"/>
      <c r="Z17" s="2"/>
      <c r="AA17" s="2"/>
      <c r="AB17" s="2"/>
      <c r="AC17" s="2"/>
      <c r="AD17" s="2"/>
      <c r="AE17" s="2"/>
      <c r="AF17" s="2"/>
      <c r="AG17" s="2"/>
      <c r="AH17" s="2"/>
      <c r="AI17" s="2"/>
    </row>
    <row r="18" spans="1:35"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5" x14ac:dyDescent="0.3">
      <c r="A19" s="2"/>
      <c r="B19" s="177"/>
      <c r="C19" s="178"/>
      <c r="D19" s="178"/>
      <c r="E19" s="178"/>
      <c r="F19" s="178"/>
      <c r="G19" s="178"/>
      <c r="H19" s="178"/>
      <c r="I19" s="178"/>
      <c r="J19" s="178"/>
      <c r="K19" s="178"/>
      <c r="L19" s="178"/>
      <c r="M19" s="178"/>
      <c r="N19" s="178"/>
      <c r="O19" s="178"/>
      <c r="P19" s="178"/>
      <c r="Q19" s="178"/>
      <c r="R19" s="178"/>
      <c r="S19" s="178"/>
      <c r="T19" s="179"/>
      <c r="U19" s="2"/>
      <c r="V19" s="2"/>
      <c r="W19" s="2"/>
      <c r="X19" s="2"/>
      <c r="Y19" s="2"/>
      <c r="Z19" s="2"/>
      <c r="AA19" s="2"/>
      <c r="AB19" s="2"/>
      <c r="AC19" s="2"/>
      <c r="AD19" s="2"/>
      <c r="AE19" s="2"/>
      <c r="AF19" s="2"/>
      <c r="AG19" s="2"/>
      <c r="AH19" s="2"/>
      <c r="AI19" s="2"/>
    </row>
    <row r="20" spans="1:35" x14ac:dyDescent="0.3">
      <c r="A20" s="2"/>
      <c r="B20" s="180"/>
      <c r="C20" s="182"/>
      <c r="D20" s="182"/>
      <c r="E20" s="182"/>
      <c r="F20" s="182"/>
      <c r="G20" s="182"/>
      <c r="H20" s="182"/>
      <c r="I20" s="182"/>
      <c r="J20" s="182"/>
      <c r="K20" s="182"/>
      <c r="L20" s="182"/>
      <c r="M20" s="182"/>
      <c r="N20" s="182"/>
      <c r="O20" s="182"/>
      <c r="P20" s="182"/>
      <c r="Q20" s="182"/>
      <c r="R20" s="182"/>
      <c r="S20" s="182"/>
      <c r="T20" s="183"/>
      <c r="U20" s="2"/>
      <c r="V20" s="2"/>
      <c r="W20" s="2"/>
      <c r="X20" s="2"/>
      <c r="Y20" s="2"/>
      <c r="Z20" s="2"/>
      <c r="AA20" s="2"/>
      <c r="AB20" s="2"/>
      <c r="AC20" s="2"/>
      <c r="AD20" s="2"/>
      <c r="AE20" s="2"/>
      <c r="AF20" s="2"/>
      <c r="AG20" s="2"/>
      <c r="AH20" s="2"/>
      <c r="AI20" s="2"/>
    </row>
    <row r="21" spans="1:35" x14ac:dyDescent="0.3">
      <c r="A21" s="2"/>
      <c r="B21" s="180"/>
      <c r="C21" s="182"/>
      <c r="D21" s="182"/>
      <c r="E21" s="182"/>
      <c r="F21" s="182"/>
      <c r="G21" s="182"/>
      <c r="H21" s="182"/>
      <c r="I21" s="182"/>
      <c r="J21" s="182"/>
      <c r="K21" s="182"/>
      <c r="L21" s="182"/>
      <c r="M21" s="182"/>
      <c r="N21" s="182"/>
      <c r="O21" s="182"/>
      <c r="P21" s="182"/>
      <c r="Q21" s="182"/>
      <c r="R21" s="182"/>
      <c r="S21" s="182"/>
      <c r="T21" s="183"/>
      <c r="U21" s="2"/>
      <c r="V21" s="2"/>
      <c r="W21" s="2"/>
      <c r="X21" s="2"/>
      <c r="Y21" s="2"/>
      <c r="Z21" s="2"/>
      <c r="AA21" s="2"/>
      <c r="AB21" s="2"/>
      <c r="AC21" s="2"/>
      <c r="AD21" s="2"/>
      <c r="AE21" s="2"/>
      <c r="AF21" s="2"/>
      <c r="AG21" s="2"/>
      <c r="AH21" s="2"/>
      <c r="AI21" s="2"/>
    </row>
    <row r="22" spans="1:35" x14ac:dyDescent="0.3">
      <c r="A22" s="2"/>
      <c r="B22" s="180"/>
      <c r="C22" s="182"/>
      <c r="D22" s="182"/>
      <c r="E22" s="182"/>
      <c r="F22" s="182"/>
      <c r="G22" s="182"/>
      <c r="H22" s="182"/>
      <c r="I22" s="182"/>
      <c r="J22" s="182"/>
      <c r="K22" s="182"/>
      <c r="L22" s="182"/>
      <c r="M22" s="182"/>
      <c r="N22" s="182"/>
      <c r="O22" s="182"/>
      <c r="P22" s="182"/>
      <c r="Q22" s="182"/>
      <c r="R22" s="182"/>
      <c r="S22" s="182"/>
      <c r="T22" s="183"/>
      <c r="U22" s="2"/>
      <c r="V22" s="2"/>
      <c r="W22" s="2"/>
      <c r="X22" s="2"/>
      <c r="Y22" s="2"/>
      <c r="Z22" s="2"/>
      <c r="AA22" s="2"/>
      <c r="AB22" s="2"/>
      <c r="AC22" s="2"/>
      <c r="AD22" s="2"/>
      <c r="AE22" s="2"/>
      <c r="AF22" s="2"/>
      <c r="AG22" s="2"/>
      <c r="AH22" s="2"/>
      <c r="AI22" s="2"/>
    </row>
    <row r="23" spans="1:35" x14ac:dyDescent="0.3">
      <c r="A23" s="2"/>
      <c r="B23" s="180"/>
      <c r="C23" s="182"/>
      <c r="D23" s="182"/>
      <c r="E23" s="182"/>
      <c r="F23" s="182"/>
      <c r="G23" s="182"/>
      <c r="H23" s="182"/>
      <c r="I23" s="182"/>
      <c r="J23" s="182"/>
      <c r="K23" s="182"/>
      <c r="L23" s="182"/>
      <c r="M23" s="182"/>
      <c r="N23" s="182"/>
      <c r="O23" s="182"/>
      <c r="P23" s="182"/>
      <c r="Q23" s="182"/>
      <c r="R23" s="182"/>
      <c r="S23" s="182"/>
      <c r="T23" s="183"/>
      <c r="U23" s="2"/>
      <c r="V23" s="2"/>
      <c r="W23" s="2"/>
      <c r="X23" s="2"/>
      <c r="Y23" s="2"/>
      <c r="Z23" s="2"/>
      <c r="AA23" s="2"/>
      <c r="AB23" s="2"/>
      <c r="AC23" s="2"/>
      <c r="AD23" s="2"/>
      <c r="AE23" s="2"/>
      <c r="AF23" s="2"/>
      <c r="AG23" s="2"/>
      <c r="AH23" s="2"/>
      <c r="AI23" s="2"/>
    </row>
    <row r="24" spans="1:35" x14ac:dyDescent="0.3">
      <c r="A24" s="2"/>
      <c r="B24" s="180"/>
      <c r="C24" s="182"/>
      <c r="D24" s="182"/>
      <c r="E24" s="182"/>
      <c r="F24" s="182"/>
      <c r="G24" s="182"/>
      <c r="H24" s="182"/>
      <c r="I24" s="182"/>
      <c r="J24" s="182"/>
      <c r="K24" s="182"/>
      <c r="L24" s="182"/>
      <c r="M24" s="182"/>
      <c r="N24" s="182"/>
      <c r="O24" s="182"/>
      <c r="P24" s="182"/>
      <c r="Q24" s="182"/>
      <c r="R24" s="182"/>
      <c r="S24" s="182"/>
      <c r="T24" s="183"/>
      <c r="U24" s="2"/>
      <c r="V24" s="2"/>
      <c r="W24" s="2"/>
      <c r="X24" s="2"/>
      <c r="Y24" s="2"/>
      <c r="Z24" s="2"/>
      <c r="AA24" s="2"/>
      <c r="AB24" s="2"/>
      <c r="AC24" s="2"/>
      <c r="AD24" s="2"/>
      <c r="AE24" s="2"/>
      <c r="AF24" s="2"/>
      <c r="AG24" s="2"/>
      <c r="AH24" s="2"/>
      <c r="AI24" s="2"/>
    </row>
    <row r="25" spans="1:35" x14ac:dyDescent="0.3">
      <c r="A25" s="2"/>
      <c r="B25" s="180"/>
      <c r="C25" s="182"/>
      <c r="D25" s="182"/>
      <c r="E25" s="182"/>
      <c r="F25" s="182"/>
      <c r="G25" s="182"/>
      <c r="H25" s="182"/>
      <c r="I25" s="182"/>
      <c r="J25" s="182"/>
      <c r="K25" s="182"/>
      <c r="L25" s="182"/>
      <c r="M25" s="182"/>
      <c r="N25" s="182"/>
      <c r="O25" s="182"/>
      <c r="P25" s="182"/>
      <c r="Q25" s="182"/>
      <c r="R25" s="182"/>
      <c r="S25" s="182"/>
      <c r="T25" s="183"/>
      <c r="U25" s="2"/>
      <c r="V25" s="2"/>
      <c r="W25" s="2"/>
      <c r="X25" s="2"/>
      <c r="Y25" s="2"/>
      <c r="Z25" s="2"/>
      <c r="AA25" s="2"/>
      <c r="AB25" s="2"/>
      <c r="AC25" s="2"/>
      <c r="AD25" s="2"/>
      <c r="AE25" s="2"/>
      <c r="AF25" s="2"/>
      <c r="AG25" s="2"/>
      <c r="AH25" s="2"/>
      <c r="AI25" s="2"/>
    </row>
    <row r="26" spans="1:35" x14ac:dyDescent="0.3">
      <c r="A26" s="2"/>
      <c r="B26" s="180"/>
      <c r="C26" s="182"/>
      <c r="D26" s="182"/>
      <c r="E26" s="182"/>
      <c r="F26" s="182"/>
      <c r="G26" s="182"/>
      <c r="H26" s="182"/>
      <c r="I26" s="182"/>
      <c r="J26" s="182"/>
      <c r="K26" s="182"/>
      <c r="L26" s="182"/>
      <c r="M26" s="182"/>
      <c r="N26" s="182"/>
      <c r="O26" s="182"/>
      <c r="P26" s="182"/>
      <c r="Q26" s="182"/>
      <c r="R26" s="182"/>
      <c r="S26" s="182"/>
      <c r="T26" s="183"/>
      <c r="U26" s="2"/>
      <c r="V26" s="2"/>
      <c r="W26" s="2"/>
      <c r="X26" s="2"/>
      <c r="Y26" s="2"/>
      <c r="Z26" s="2"/>
      <c r="AA26" s="2"/>
      <c r="AB26" s="2"/>
      <c r="AC26" s="2"/>
      <c r="AD26" s="2"/>
      <c r="AE26" s="2"/>
      <c r="AF26" s="2"/>
      <c r="AG26" s="2"/>
      <c r="AH26" s="2"/>
      <c r="AI26" s="2"/>
    </row>
    <row r="27" spans="1:35" x14ac:dyDescent="0.3">
      <c r="A27" s="2"/>
      <c r="B27" s="180"/>
      <c r="C27" s="182"/>
      <c r="D27" s="182"/>
      <c r="E27" s="182"/>
      <c r="F27" s="182"/>
      <c r="G27" s="182"/>
      <c r="H27" s="182"/>
      <c r="I27" s="182"/>
      <c r="J27" s="182"/>
      <c r="K27" s="182"/>
      <c r="L27" s="182"/>
      <c r="M27" s="182"/>
      <c r="N27" s="182"/>
      <c r="O27" s="182"/>
      <c r="P27" s="182"/>
      <c r="Q27" s="182"/>
      <c r="R27" s="182"/>
      <c r="S27" s="182"/>
      <c r="T27" s="183"/>
      <c r="U27" s="2"/>
      <c r="V27" s="2"/>
      <c r="W27" s="2"/>
      <c r="X27" s="2"/>
      <c r="Y27" s="2"/>
      <c r="Z27" s="2"/>
      <c r="AA27" s="2"/>
      <c r="AB27" s="2"/>
      <c r="AC27" s="2"/>
      <c r="AD27" s="2"/>
      <c r="AE27" s="2"/>
      <c r="AF27" s="2"/>
      <c r="AG27" s="2"/>
      <c r="AH27" s="2"/>
      <c r="AI27" s="2"/>
    </row>
    <row r="28" spans="1:35" x14ac:dyDescent="0.3">
      <c r="A28" s="2"/>
      <c r="B28" s="180"/>
      <c r="C28" s="182"/>
      <c r="D28" s="182"/>
      <c r="E28" s="182"/>
      <c r="F28" s="182"/>
      <c r="G28" s="182"/>
      <c r="H28" s="182"/>
      <c r="I28" s="182"/>
      <c r="J28" s="182"/>
      <c r="K28" s="182"/>
      <c r="L28" s="182"/>
      <c r="M28" s="182"/>
      <c r="N28" s="182"/>
      <c r="O28" s="182"/>
      <c r="P28" s="182"/>
      <c r="Q28" s="182"/>
      <c r="R28" s="182"/>
      <c r="S28" s="182"/>
      <c r="T28" s="183"/>
      <c r="U28" s="2"/>
      <c r="V28" s="2"/>
      <c r="W28" s="2"/>
      <c r="X28" s="2"/>
      <c r="Y28" s="2"/>
      <c r="Z28" s="2"/>
      <c r="AA28" s="2"/>
      <c r="AB28" s="2"/>
      <c r="AC28" s="2"/>
      <c r="AD28" s="2"/>
      <c r="AE28" s="2"/>
      <c r="AF28" s="2"/>
      <c r="AG28" s="2"/>
      <c r="AH28" s="2"/>
      <c r="AI28" s="2"/>
    </row>
    <row r="29" spans="1:35" x14ac:dyDescent="0.3">
      <c r="A29" s="2"/>
      <c r="B29" s="180"/>
      <c r="C29" s="182"/>
      <c r="D29" s="182"/>
      <c r="E29" s="182"/>
      <c r="F29" s="182"/>
      <c r="G29" s="182"/>
      <c r="H29" s="182"/>
      <c r="I29" s="182"/>
      <c r="J29" s="182"/>
      <c r="K29" s="182"/>
      <c r="L29" s="182"/>
      <c r="M29" s="182"/>
      <c r="N29" s="182"/>
      <c r="O29" s="182"/>
      <c r="P29" s="182"/>
      <c r="Q29" s="182"/>
      <c r="R29" s="182"/>
      <c r="S29" s="182"/>
      <c r="T29" s="183"/>
      <c r="U29" s="2"/>
      <c r="V29" s="2"/>
      <c r="W29" s="2"/>
      <c r="X29" s="2"/>
      <c r="Y29" s="2"/>
      <c r="Z29" s="2"/>
      <c r="AA29" s="2"/>
      <c r="AB29" s="2"/>
      <c r="AC29" s="2"/>
      <c r="AD29" s="2"/>
      <c r="AE29" s="2"/>
      <c r="AF29" s="2"/>
      <c r="AG29" s="2"/>
      <c r="AH29" s="2"/>
      <c r="AI29" s="2"/>
    </row>
    <row r="30" spans="1:35" x14ac:dyDescent="0.3">
      <c r="A30" s="2"/>
      <c r="B30" s="180"/>
      <c r="C30" s="182"/>
      <c r="D30" s="182"/>
      <c r="E30" s="182"/>
      <c r="F30" s="182"/>
      <c r="G30" s="182"/>
      <c r="H30" s="182"/>
      <c r="I30" s="182"/>
      <c r="J30" s="182"/>
      <c r="K30" s="182"/>
      <c r="L30" s="182"/>
      <c r="M30" s="182"/>
      <c r="N30" s="182"/>
      <c r="O30" s="182"/>
      <c r="P30" s="182"/>
      <c r="Q30" s="182"/>
      <c r="R30" s="182"/>
      <c r="S30" s="182"/>
      <c r="T30" s="183"/>
      <c r="U30" s="2"/>
      <c r="V30" s="2"/>
      <c r="W30" s="2"/>
      <c r="X30" s="2"/>
      <c r="Y30" s="2"/>
      <c r="Z30" s="2"/>
      <c r="AA30" s="2"/>
      <c r="AB30" s="2"/>
      <c r="AC30" s="2"/>
      <c r="AD30" s="2"/>
      <c r="AE30" s="2"/>
      <c r="AF30" s="2"/>
      <c r="AG30" s="2"/>
      <c r="AH30" s="2"/>
      <c r="AI30" s="2"/>
    </row>
    <row r="31" spans="1:35" x14ac:dyDescent="0.3">
      <c r="A31" s="2"/>
      <c r="B31" s="180"/>
      <c r="C31" s="182"/>
      <c r="D31" s="182"/>
      <c r="E31" s="182"/>
      <c r="F31" s="182"/>
      <c r="G31" s="182"/>
      <c r="H31" s="182"/>
      <c r="I31" s="182"/>
      <c r="J31" s="182"/>
      <c r="K31" s="182"/>
      <c r="L31" s="182"/>
      <c r="M31" s="182"/>
      <c r="N31" s="182"/>
      <c r="O31" s="182"/>
      <c r="P31" s="182"/>
      <c r="Q31" s="182"/>
      <c r="R31" s="182"/>
      <c r="S31" s="182"/>
      <c r="T31" s="183"/>
      <c r="U31" s="2"/>
      <c r="V31" s="2"/>
      <c r="W31" s="2"/>
      <c r="X31" s="2"/>
      <c r="Y31" s="2"/>
      <c r="Z31" s="2"/>
      <c r="AA31" s="2"/>
      <c r="AB31" s="2"/>
      <c r="AC31" s="2"/>
      <c r="AD31" s="2"/>
      <c r="AE31" s="2"/>
      <c r="AF31" s="2"/>
      <c r="AG31" s="2"/>
      <c r="AH31" s="2"/>
      <c r="AI31" s="2"/>
    </row>
    <row r="32" spans="1:35" x14ac:dyDescent="0.3">
      <c r="A32" s="2"/>
      <c r="B32" s="180"/>
      <c r="C32" s="182"/>
      <c r="D32" s="182"/>
      <c r="E32" s="182"/>
      <c r="F32" s="182"/>
      <c r="G32" s="182"/>
      <c r="H32" s="182"/>
      <c r="I32" s="182"/>
      <c r="J32" s="182"/>
      <c r="K32" s="182"/>
      <c r="L32" s="182"/>
      <c r="M32" s="182"/>
      <c r="N32" s="182"/>
      <c r="O32" s="182"/>
      <c r="P32" s="182"/>
      <c r="Q32" s="182"/>
      <c r="R32" s="182"/>
      <c r="S32" s="182"/>
      <c r="T32" s="183"/>
      <c r="U32" s="2"/>
      <c r="V32" s="2"/>
      <c r="W32" s="2"/>
      <c r="X32" s="2"/>
      <c r="Y32" s="2"/>
      <c r="Z32" s="2"/>
      <c r="AA32" s="2"/>
      <c r="AB32" s="2"/>
      <c r="AC32" s="2"/>
      <c r="AD32" s="2"/>
      <c r="AE32" s="2"/>
      <c r="AF32" s="2"/>
      <c r="AG32" s="2"/>
      <c r="AH32" s="2"/>
      <c r="AI32" s="2"/>
    </row>
    <row r="33" spans="1:35" x14ac:dyDescent="0.3">
      <c r="A33" s="2"/>
      <c r="B33" s="180"/>
      <c r="C33" s="182"/>
      <c r="D33" s="182"/>
      <c r="E33" s="182"/>
      <c r="F33" s="182"/>
      <c r="G33" s="182"/>
      <c r="H33" s="182"/>
      <c r="I33" s="182"/>
      <c r="J33" s="182"/>
      <c r="K33" s="182"/>
      <c r="L33" s="182"/>
      <c r="M33" s="182"/>
      <c r="N33" s="182"/>
      <c r="O33" s="182"/>
      <c r="P33" s="182"/>
      <c r="Q33" s="182"/>
      <c r="R33" s="182"/>
      <c r="S33" s="182"/>
      <c r="T33" s="183"/>
      <c r="U33" s="2"/>
      <c r="V33" s="2"/>
      <c r="W33" s="2"/>
      <c r="X33" s="2"/>
      <c r="Y33" s="2"/>
      <c r="Z33" s="2"/>
      <c r="AA33" s="2"/>
      <c r="AB33" s="2"/>
      <c r="AC33" s="2"/>
      <c r="AD33" s="2"/>
      <c r="AE33" s="2"/>
      <c r="AF33" s="2"/>
      <c r="AG33" s="2"/>
      <c r="AH33" s="2"/>
      <c r="AI33" s="2"/>
    </row>
    <row r="34" spans="1:35" x14ac:dyDescent="0.3">
      <c r="A34" s="2"/>
      <c r="B34" s="180"/>
      <c r="C34" s="182"/>
      <c r="D34" s="182"/>
      <c r="E34" s="182"/>
      <c r="F34" s="182"/>
      <c r="G34" s="182"/>
      <c r="H34" s="182"/>
      <c r="I34" s="182"/>
      <c r="J34" s="182"/>
      <c r="K34" s="182"/>
      <c r="L34" s="182"/>
      <c r="M34" s="182"/>
      <c r="N34" s="182"/>
      <c r="O34" s="182"/>
      <c r="P34" s="182"/>
      <c r="Q34" s="182"/>
      <c r="R34" s="182"/>
      <c r="S34" s="182"/>
      <c r="T34" s="183"/>
      <c r="U34" s="2"/>
      <c r="V34" s="2"/>
      <c r="W34" s="2"/>
      <c r="X34" s="2"/>
      <c r="Y34" s="2"/>
      <c r="Z34" s="2"/>
      <c r="AA34" s="2"/>
      <c r="AB34" s="2"/>
      <c r="AC34" s="2"/>
      <c r="AD34" s="2"/>
      <c r="AE34" s="2"/>
      <c r="AF34" s="2"/>
      <c r="AG34" s="2"/>
      <c r="AH34" s="2"/>
      <c r="AI34" s="2"/>
    </row>
    <row r="35" spans="1:35" x14ac:dyDescent="0.3">
      <c r="A35" s="2"/>
      <c r="B35" s="180"/>
      <c r="C35" s="182"/>
      <c r="D35" s="182"/>
      <c r="E35" s="182"/>
      <c r="F35" s="182"/>
      <c r="G35" s="182"/>
      <c r="H35" s="182"/>
      <c r="I35" s="182"/>
      <c r="J35" s="182"/>
      <c r="K35" s="182"/>
      <c r="L35" s="182"/>
      <c r="M35" s="182"/>
      <c r="N35" s="182"/>
      <c r="O35" s="182"/>
      <c r="P35" s="182"/>
      <c r="Q35" s="182"/>
      <c r="R35" s="182"/>
      <c r="S35" s="182"/>
      <c r="T35" s="183"/>
      <c r="U35" s="2"/>
      <c r="V35" s="2"/>
      <c r="W35" s="2"/>
      <c r="X35" s="2"/>
      <c r="Y35" s="2"/>
      <c r="Z35" s="2"/>
      <c r="AA35" s="2"/>
      <c r="AB35" s="2"/>
      <c r="AC35" s="2"/>
      <c r="AD35" s="2"/>
      <c r="AE35" s="2"/>
      <c r="AF35" s="2"/>
      <c r="AG35" s="2"/>
      <c r="AH35" s="2"/>
      <c r="AI35" s="2"/>
    </row>
    <row r="36" spans="1:35" x14ac:dyDescent="0.3">
      <c r="A36" s="2"/>
      <c r="B36" s="180"/>
      <c r="C36" s="182"/>
      <c r="D36" s="182"/>
      <c r="E36" s="182"/>
      <c r="F36" s="182"/>
      <c r="G36" s="182"/>
      <c r="H36" s="182"/>
      <c r="I36" s="182"/>
      <c r="J36" s="182"/>
      <c r="K36" s="182"/>
      <c r="L36" s="182"/>
      <c r="M36" s="182"/>
      <c r="N36" s="182"/>
      <c r="O36" s="182"/>
      <c r="P36" s="182"/>
      <c r="Q36" s="182"/>
      <c r="R36" s="182"/>
      <c r="S36" s="182"/>
      <c r="T36" s="183"/>
      <c r="U36" s="2"/>
      <c r="V36" s="2"/>
      <c r="W36" s="2"/>
      <c r="X36" s="2"/>
      <c r="Y36" s="2"/>
      <c r="Z36" s="2"/>
      <c r="AA36" s="2"/>
      <c r="AB36" s="2"/>
      <c r="AC36" s="2"/>
      <c r="AD36" s="2"/>
      <c r="AE36" s="2"/>
      <c r="AF36" s="2"/>
      <c r="AG36" s="2"/>
      <c r="AH36" s="2"/>
      <c r="AI36" s="2"/>
    </row>
    <row r="37" spans="1:35" x14ac:dyDescent="0.3">
      <c r="B37" s="180"/>
      <c r="C37" s="182"/>
      <c r="D37" s="182"/>
      <c r="E37" s="182"/>
      <c r="F37" s="182"/>
      <c r="G37" s="182"/>
      <c r="H37" s="182"/>
      <c r="I37" s="182"/>
      <c r="J37" s="182"/>
      <c r="K37" s="182"/>
      <c r="L37" s="182"/>
      <c r="M37" s="182"/>
      <c r="N37" s="182"/>
      <c r="O37" s="182"/>
      <c r="P37" s="182"/>
      <c r="Q37" s="182"/>
      <c r="R37" s="182"/>
      <c r="S37" s="182"/>
      <c r="T37" s="183"/>
      <c r="U37" s="2"/>
      <c r="V37" s="2"/>
      <c r="W37" s="2"/>
      <c r="X37" s="2"/>
      <c r="Y37" s="2"/>
      <c r="Z37" s="2"/>
      <c r="AA37" s="2"/>
      <c r="AB37" s="2"/>
      <c r="AC37" s="2"/>
      <c r="AD37" s="2"/>
      <c r="AE37" s="2"/>
      <c r="AF37" s="2"/>
      <c r="AG37" s="2"/>
      <c r="AH37" s="2"/>
      <c r="AI37" s="2"/>
    </row>
    <row r="38" spans="1:35" x14ac:dyDescent="0.3">
      <c r="B38" s="184"/>
      <c r="C38" s="185"/>
      <c r="D38" s="185"/>
      <c r="E38" s="185"/>
      <c r="F38" s="185"/>
      <c r="G38" s="185"/>
      <c r="H38" s="185"/>
      <c r="I38" s="185"/>
      <c r="J38" s="185"/>
      <c r="K38" s="185"/>
      <c r="L38" s="185"/>
      <c r="M38" s="185"/>
      <c r="N38" s="185"/>
      <c r="O38" s="185"/>
      <c r="P38" s="185"/>
      <c r="Q38" s="185"/>
      <c r="R38" s="185"/>
      <c r="S38" s="185"/>
      <c r="T38" s="186"/>
      <c r="U38" s="2"/>
      <c r="V38" s="2"/>
      <c r="W38" s="2"/>
      <c r="X38" s="2"/>
      <c r="Y38" s="2"/>
      <c r="Z38" s="2"/>
      <c r="AA38" s="2"/>
      <c r="AB38" s="2"/>
      <c r="AC38" s="2"/>
      <c r="AD38" s="2"/>
      <c r="AE38" s="2"/>
      <c r="AF38" s="2"/>
      <c r="AG38" s="2"/>
      <c r="AH38" s="2"/>
      <c r="AI38" s="2"/>
    </row>
    <row r="39" spans="1:35" x14ac:dyDescent="0.3">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x14ac:dyDescent="0.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x14ac:dyDescent="0.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x14ac:dyDescent="0.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x14ac:dyDescent="0.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x14ac:dyDescent="0.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x14ac:dyDescent="0.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x14ac:dyDescent="0.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x14ac:dyDescent="0.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2:35" x14ac:dyDescent="0.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2:35" x14ac:dyDescent="0.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2:35" x14ac:dyDescent="0.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2:35" x14ac:dyDescent="0.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2:35" x14ac:dyDescent="0.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2:35" x14ac:dyDescent="0.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2:35" x14ac:dyDescent="0.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2:35" x14ac:dyDescent="0.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2:35" x14ac:dyDescent="0.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2:35" x14ac:dyDescent="0.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2:35" x14ac:dyDescent="0.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2:35" x14ac:dyDescent="0.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2:35" x14ac:dyDescent="0.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2:35" x14ac:dyDescent="0.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2:35" x14ac:dyDescent="0.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2:35" x14ac:dyDescent="0.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2:35" x14ac:dyDescent="0.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2:35" x14ac:dyDescent="0.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2:35" x14ac:dyDescent="0.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2:35" x14ac:dyDescent="0.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2:35" x14ac:dyDescent="0.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2:35" x14ac:dyDescent="0.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2:35" x14ac:dyDescent="0.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2:35" x14ac:dyDescent="0.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2:35" x14ac:dyDescent="0.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row>
    <row r="74" spans="2:35" x14ac:dyDescent="0.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2:35" x14ac:dyDescent="0.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2:35" x14ac:dyDescent="0.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2:35" x14ac:dyDescent="0.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2:35" x14ac:dyDescent="0.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2:35" x14ac:dyDescent="0.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2:35" x14ac:dyDescent="0.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2:35" x14ac:dyDescent="0.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2:35" x14ac:dyDescent="0.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2:35" x14ac:dyDescent="0.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2:35" x14ac:dyDescent="0.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row>
    <row r="85" spans="2:35" x14ac:dyDescent="0.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2:35" x14ac:dyDescent="0.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2:35" x14ac:dyDescent="0.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2:35" x14ac:dyDescent="0.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2:35" x14ac:dyDescent="0.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2:35" x14ac:dyDescent="0.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2:35" x14ac:dyDescent="0.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2:35" x14ac:dyDescent="0.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2:35" x14ac:dyDescent="0.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2:35" x14ac:dyDescent="0.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2:35" x14ac:dyDescent="0.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2:35" x14ac:dyDescent="0.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2:35" x14ac:dyDescent="0.3">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2:35" x14ac:dyDescent="0.3">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2:35" x14ac:dyDescent="0.3">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2:35" x14ac:dyDescent="0.3">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2:35" x14ac:dyDescent="0.3">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2:35" x14ac:dyDescent="0.3">
      <c r="B102" s="122"/>
      <c r="C102" s="12"/>
      <c r="D102" s="12" t="s">
        <v>102</v>
      </c>
      <c r="E102" s="12" t="s">
        <v>103</v>
      </c>
      <c r="F102" s="447" t="s">
        <v>105</v>
      </c>
      <c r="G102" s="448"/>
      <c r="H102" s="122"/>
      <c r="I102" s="2"/>
      <c r="J102" s="2"/>
      <c r="K102" s="2"/>
      <c r="L102" s="2"/>
      <c r="M102" s="2"/>
      <c r="N102" s="2"/>
      <c r="O102" s="2"/>
      <c r="P102" s="449" t="s">
        <v>203</v>
      </c>
      <c r="Q102" s="450"/>
      <c r="R102" s="450"/>
      <c r="S102" s="450"/>
      <c r="T102" s="450"/>
      <c r="U102" s="450"/>
      <c r="V102" s="450"/>
      <c r="W102" s="451"/>
      <c r="X102" s="2"/>
      <c r="Y102" s="2"/>
      <c r="Z102" s="2"/>
      <c r="AA102" s="2"/>
      <c r="AB102" s="2"/>
      <c r="AC102" s="2"/>
      <c r="AD102" s="2"/>
      <c r="AE102" s="2"/>
      <c r="AF102" s="2"/>
      <c r="AG102" s="2"/>
      <c r="AH102" s="2"/>
      <c r="AI102" s="2"/>
    </row>
    <row r="103" spans="2:35" x14ac:dyDescent="0.3">
      <c r="B103" s="123"/>
      <c r="C103" s="136" t="s">
        <v>99</v>
      </c>
      <c r="D103" s="14" t="s">
        <v>101</v>
      </c>
      <c r="E103" s="14" t="s">
        <v>104</v>
      </c>
      <c r="F103" s="12" t="s">
        <v>92</v>
      </c>
      <c r="G103" s="13" t="s">
        <v>106</v>
      </c>
      <c r="H103" s="16" t="s">
        <v>26</v>
      </c>
      <c r="I103" s="2"/>
      <c r="J103" s="2"/>
      <c r="K103" s="2"/>
      <c r="L103" s="2"/>
      <c r="M103" s="2"/>
      <c r="N103" s="2"/>
      <c r="O103" s="2"/>
      <c r="P103" s="280"/>
      <c r="Q103" s="280" t="s">
        <v>31</v>
      </c>
      <c r="R103" s="280" t="s">
        <v>164</v>
      </c>
      <c r="S103" s="280" t="s">
        <v>32</v>
      </c>
      <c r="T103" s="280" t="s">
        <v>165</v>
      </c>
      <c r="U103" s="280" t="s">
        <v>68</v>
      </c>
      <c r="V103" s="280" t="s">
        <v>34</v>
      </c>
      <c r="W103" s="280" t="s">
        <v>166</v>
      </c>
      <c r="X103" s="2"/>
      <c r="Y103" s="2"/>
      <c r="Z103" s="2"/>
      <c r="AA103" s="2"/>
      <c r="AB103" s="2"/>
      <c r="AC103" s="2"/>
      <c r="AD103" s="2"/>
      <c r="AE103" s="2"/>
      <c r="AF103" s="2"/>
      <c r="AG103" s="2"/>
      <c r="AH103" s="2"/>
      <c r="AI103" s="2"/>
    </row>
    <row r="104" spans="2:35" x14ac:dyDescent="0.3">
      <c r="B104" s="10">
        <v>1</v>
      </c>
      <c r="C104" s="10"/>
      <c r="D104" s="10"/>
      <c r="E104" s="153">
        <f>SUM(C104*D104)</f>
        <v>0</v>
      </c>
      <c r="F104" s="111"/>
      <c r="G104" s="111"/>
      <c r="H104" s="121">
        <v>0.03</v>
      </c>
      <c r="I104" s="2"/>
      <c r="J104" s="2"/>
      <c r="K104" s="2"/>
      <c r="L104" s="2"/>
      <c r="M104" s="2"/>
      <c r="N104" s="2"/>
      <c r="O104" s="2"/>
      <c r="P104" s="10"/>
      <c r="Q104" s="280" t="s">
        <v>196</v>
      </c>
      <c r="R104" s="146" t="s">
        <v>197</v>
      </c>
      <c r="S104" s="146" t="s">
        <v>199</v>
      </c>
      <c r="T104" s="146" t="s">
        <v>197</v>
      </c>
      <c r="U104" s="146" t="s">
        <v>197</v>
      </c>
      <c r="V104" s="146" t="s">
        <v>196</v>
      </c>
      <c r="W104" s="146" t="s">
        <v>198</v>
      </c>
      <c r="X104" s="2"/>
      <c r="Y104" s="2"/>
      <c r="Z104" s="2"/>
      <c r="AA104" s="2"/>
      <c r="AB104" s="2"/>
      <c r="AC104" s="2"/>
      <c r="AD104" s="2"/>
      <c r="AE104" s="2"/>
      <c r="AF104" s="2"/>
      <c r="AG104" s="2"/>
      <c r="AH104" s="2"/>
      <c r="AI104" s="2"/>
    </row>
    <row r="105" spans="2:35" x14ac:dyDescent="0.3">
      <c r="B105" s="10">
        <v>2</v>
      </c>
      <c r="C105" s="10"/>
      <c r="D105" s="10"/>
      <c r="E105" s="153">
        <f t="shared" ref="E105:E115" si="4">SUM(C105*D105)</f>
        <v>0</v>
      </c>
      <c r="F105" s="111"/>
      <c r="G105" s="111"/>
      <c r="H105" s="18">
        <v>0.03</v>
      </c>
      <c r="I105" s="2"/>
      <c r="J105" s="2"/>
      <c r="K105" s="2"/>
      <c r="L105" s="2"/>
      <c r="M105" s="2"/>
      <c r="N105" s="2"/>
      <c r="O105" s="2"/>
      <c r="P105" s="10">
        <v>1</v>
      </c>
      <c r="Q105" s="17">
        <f>SUM(demogr!J16)</f>
        <v>4387</v>
      </c>
      <c r="R105" s="124">
        <f t="shared" ref="R105:R116" si="5">SUM(G6/Q105)</f>
        <v>0</v>
      </c>
      <c r="S105" s="17">
        <f>SUM(demogr!R13)</f>
        <v>4408</v>
      </c>
      <c r="T105" s="124">
        <f t="shared" ref="T105:T116" si="6">SUM(D6/S105)</f>
        <v>0</v>
      </c>
      <c r="U105" s="124">
        <f t="shared" ref="U105:U116" si="7">SUM(E6/S105)</f>
        <v>0</v>
      </c>
      <c r="V105" s="17">
        <f>SUM(demogr!F16)</f>
        <v>4282</v>
      </c>
      <c r="W105" s="124">
        <f t="shared" ref="W105:W116" si="8">SUM(H6/V105)</f>
        <v>0</v>
      </c>
      <c r="X105" s="2"/>
      <c r="Y105" s="2"/>
      <c r="Z105" s="2"/>
      <c r="AA105" s="2"/>
      <c r="AB105" s="2"/>
      <c r="AC105" s="2"/>
      <c r="AD105" s="2"/>
      <c r="AE105" s="2"/>
      <c r="AF105" s="2"/>
      <c r="AG105" s="2"/>
      <c r="AH105" s="2"/>
      <c r="AI105" s="2"/>
    </row>
    <row r="106" spans="2:35" x14ac:dyDescent="0.3">
      <c r="B106" s="10">
        <v>3</v>
      </c>
      <c r="C106" s="10"/>
      <c r="D106" s="10"/>
      <c r="E106" s="153">
        <f t="shared" si="4"/>
        <v>0</v>
      </c>
      <c r="F106" s="111"/>
      <c r="G106" s="111"/>
      <c r="H106" s="18">
        <v>0.03</v>
      </c>
      <c r="I106" s="2"/>
      <c r="J106" s="2"/>
      <c r="K106" s="2"/>
      <c r="L106" s="2"/>
      <c r="M106" s="2"/>
      <c r="N106" s="2"/>
      <c r="O106" s="2"/>
      <c r="P106" s="10">
        <v>2</v>
      </c>
      <c r="Q106" s="17">
        <f>SUM(Q105)</f>
        <v>4387</v>
      </c>
      <c r="R106" s="124">
        <f t="shared" si="5"/>
        <v>0</v>
      </c>
      <c r="S106" s="17">
        <f>SUM(S105)</f>
        <v>4408</v>
      </c>
      <c r="T106" s="124">
        <f t="shared" si="6"/>
        <v>0</v>
      </c>
      <c r="U106" s="124">
        <f t="shared" si="7"/>
        <v>0</v>
      </c>
      <c r="V106" s="17">
        <f>SUM(V105)</f>
        <v>4282</v>
      </c>
      <c r="W106" s="124">
        <f t="shared" si="8"/>
        <v>0</v>
      </c>
      <c r="X106" s="2"/>
      <c r="Y106" s="2"/>
      <c r="Z106" s="2"/>
      <c r="AA106" s="2"/>
      <c r="AB106" s="2"/>
      <c r="AC106" s="2"/>
      <c r="AD106" s="2"/>
      <c r="AE106" s="2"/>
      <c r="AF106" s="2"/>
      <c r="AG106" s="2"/>
      <c r="AH106" s="2"/>
      <c r="AI106" s="2"/>
    </row>
    <row r="107" spans="2:35" x14ac:dyDescent="0.3">
      <c r="B107" s="10">
        <v>4</v>
      </c>
      <c r="C107" s="10"/>
      <c r="D107" s="10"/>
      <c r="E107" s="153">
        <f t="shared" si="4"/>
        <v>0</v>
      </c>
      <c r="F107" s="111"/>
      <c r="G107" s="111"/>
      <c r="H107" s="18">
        <v>0.03</v>
      </c>
      <c r="I107" s="2"/>
      <c r="J107" s="2"/>
      <c r="K107" s="2"/>
      <c r="L107" s="2"/>
      <c r="M107" s="2"/>
      <c r="N107" s="2"/>
      <c r="O107" s="2"/>
      <c r="P107" s="10">
        <v>3</v>
      </c>
      <c r="Q107" s="17">
        <f>SUM(Q105)</f>
        <v>4387</v>
      </c>
      <c r="R107" s="124">
        <f t="shared" si="5"/>
        <v>0</v>
      </c>
      <c r="S107" s="17">
        <f>SUM(S105)</f>
        <v>4408</v>
      </c>
      <c r="T107" s="124">
        <f t="shared" si="6"/>
        <v>0</v>
      </c>
      <c r="U107" s="124">
        <f t="shared" si="7"/>
        <v>0</v>
      </c>
      <c r="V107" s="17">
        <f>SUM(V105)</f>
        <v>4282</v>
      </c>
      <c r="W107" s="124">
        <f t="shared" si="8"/>
        <v>0</v>
      </c>
      <c r="X107" s="2"/>
      <c r="Y107" s="2"/>
      <c r="Z107" s="2"/>
      <c r="AA107" s="2"/>
      <c r="AB107" s="2"/>
      <c r="AC107" s="2"/>
      <c r="AD107" s="2"/>
      <c r="AE107" s="2"/>
      <c r="AF107" s="2"/>
      <c r="AG107" s="2"/>
      <c r="AH107" s="2"/>
      <c r="AI107" s="2"/>
    </row>
    <row r="108" spans="2:35" x14ac:dyDescent="0.3">
      <c r="B108" s="10">
        <v>5</v>
      </c>
      <c r="C108" s="10"/>
      <c r="D108" s="10"/>
      <c r="E108" s="153">
        <f t="shared" si="4"/>
        <v>0</v>
      </c>
      <c r="F108" s="111"/>
      <c r="G108" s="111"/>
      <c r="H108" s="18">
        <v>0.03</v>
      </c>
      <c r="I108" s="2"/>
      <c r="J108" s="2"/>
      <c r="K108" s="2"/>
      <c r="L108" s="2"/>
      <c r="M108" s="2"/>
      <c r="N108" s="2"/>
      <c r="O108" s="2"/>
      <c r="P108" s="10">
        <v>4</v>
      </c>
      <c r="Q108" s="17"/>
      <c r="R108" s="124" t="e">
        <f t="shared" si="5"/>
        <v>#DIV/0!</v>
      </c>
      <c r="S108" s="17">
        <f>SUM(S105)</f>
        <v>4408</v>
      </c>
      <c r="T108" s="124">
        <f t="shared" si="6"/>
        <v>0</v>
      </c>
      <c r="U108" s="124">
        <f t="shared" si="7"/>
        <v>0</v>
      </c>
      <c r="V108" s="17">
        <f>SUM(V105)</f>
        <v>4282</v>
      </c>
      <c r="W108" s="124">
        <f t="shared" si="8"/>
        <v>0</v>
      </c>
      <c r="X108" s="2"/>
      <c r="Y108" s="2"/>
      <c r="Z108" s="2"/>
      <c r="AA108" s="2"/>
      <c r="AB108" s="2"/>
      <c r="AC108" s="2"/>
      <c r="AD108" s="2"/>
      <c r="AE108" s="2"/>
      <c r="AF108" s="2"/>
      <c r="AG108" s="2"/>
      <c r="AH108" s="2"/>
      <c r="AI108" s="2"/>
    </row>
    <row r="109" spans="2:35" x14ac:dyDescent="0.3">
      <c r="B109" s="10">
        <v>6</v>
      </c>
      <c r="C109" s="10"/>
      <c r="D109" s="10"/>
      <c r="E109" s="153">
        <f t="shared" si="4"/>
        <v>0</v>
      </c>
      <c r="F109" s="111"/>
      <c r="G109" s="111"/>
      <c r="H109" s="18">
        <v>0.03</v>
      </c>
      <c r="I109" s="2"/>
      <c r="J109" s="2"/>
      <c r="K109" s="2"/>
      <c r="L109" s="2"/>
      <c r="M109" s="2"/>
      <c r="N109" s="2"/>
      <c r="O109" s="2"/>
      <c r="P109" s="10">
        <v>5</v>
      </c>
      <c r="Q109" s="17"/>
      <c r="R109" s="124" t="e">
        <f t="shared" si="5"/>
        <v>#DIV/0!</v>
      </c>
      <c r="S109" s="17">
        <f>SUM(S105)</f>
        <v>4408</v>
      </c>
      <c r="T109" s="124">
        <f t="shared" si="6"/>
        <v>0.17247980943738658</v>
      </c>
      <c r="U109" s="124">
        <f t="shared" si="7"/>
        <v>0</v>
      </c>
      <c r="V109" s="17">
        <f>SUM(V105)</f>
        <v>4282</v>
      </c>
      <c r="W109" s="124">
        <f t="shared" si="8"/>
        <v>0.10275572162540869</v>
      </c>
      <c r="X109" s="2"/>
      <c r="Y109" s="2"/>
      <c r="Z109" s="2"/>
      <c r="AA109" s="2"/>
      <c r="AB109" s="2"/>
    </row>
    <row r="110" spans="2:35" x14ac:dyDescent="0.3">
      <c r="B110" s="10">
        <v>7</v>
      </c>
      <c r="C110" s="10"/>
      <c r="D110" s="10"/>
      <c r="E110" s="153">
        <f t="shared" si="4"/>
        <v>0</v>
      </c>
      <c r="F110" s="111"/>
      <c r="G110" s="111"/>
      <c r="H110" s="18">
        <v>0.03</v>
      </c>
      <c r="I110" s="2"/>
      <c r="J110" s="2"/>
      <c r="K110" s="2"/>
      <c r="L110" s="2"/>
      <c r="M110" s="2"/>
      <c r="N110" s="2"/>
      <c r="O110" s="2"/>
      <c r="P110" s="10">
        <v>6</v>
      </c>
      <c r="Q110" s="17"/>
      <c r="R110" s="124" t="e">
        <f t="shared" si="5"/>
        <v>#DIV/0!</v>
      </c>
      <c r="S110" s="17">
        <f>SUM(S105)</f>
        <v>4408</v>
      </c>
      <c r="T110" s="124">
        <f t="shared" si="6"/>
        <v>0.17247980943738658</v>
      </c>
      <c r="U110" s="124">
        <f t="shared" si="7"/>
        <v>0</v>
      </c>
      <c r="V110" s="17">
        <f>SUM(V105)</f>
        <v>4282</v>
      </c>
      <c r="W110" s="124">
        <f t="shared" si="8"/>
        <v>0.20551144325081738</v>
      </c>
      <c r="X110" s="2"/>
      <c r="Y110" s="2"/>
      <c r="Z110" s="2"/>
      <c r="AA110" s="2"/>
      <c r="AB110" s="2"/>
    </row>
    <row r="111" spans="2:35" x14ac:dyDescent="0.3">
      <c r="B111" s="10">
        <v>8</v>
      </c>
      <c r="C111" s="10"/>
      <c r="D111" s="10"/>
      <c r="E111" s="153">
        <f t="shared" si="4"/>
        <v>0</v>
      </c>
      <c r="F111" s="111"/>
      <c r="G111" s="111"/>
      <c r="H111" s="18">
        <v>0.03</v>
      </c>
      <c r="I111" s="2"/>
      <c r="J111" s="2"/>
      <c r="K111" s="2"/>
      <c r="L111" s="2"/>
      <c r="M111" s="2"/>
      <c r="N111" s="2"/>
      <c r="O111" s="2"/>
      <c r="P111" s="10">
        <v>7</v>
      </c>
      <c r="Q111" s="17"/>
      <c r="R111" s="124" t="e">
        <f t="shared" si="5"/>
        <v>#DIV/0!</v>
      </c>
      <c r="S111" s="17">
        <f>SUM(S105)</f>
        <v>4408</v>
      </c>
      <c r="T111" s="124">
        <f t="shared" si="6"/>
        <v>0.20695939201451907</v>
      </c>
      <c r="U111" s="124">
        <f t="shared" si="7"/>
        <v>0</v>
      </c>
      <c r="V111" s="17">
        <f>SUM(V105)</f>
        <v>4282</v>
      </c>
      <c r="W111" s="124">
        <f t="shared" si="8"/>
        <v>0.20551144325081738</v>
      </c>
      <c r="X111" s="2"/>
      <c r="Y111" s="2"/>
      <c r="Z111" s="2"/>
      <c r="AA111" s="2"/>
      <c r="AB111" s="2"/>
    </row>
    <row r="112" spans="2:35" x14ac:dyDescent="0.3">
      <c r="B112" s="10">
        <v>9</v>
      </c>
      <c r="C112" s="10"/>
      <c r="D112" s="10"/>
      <c r="E112" s="153">
        <f t="shared" si="4"/>
        <v>0</v>
      </c>
      <c r="F112" s="111"/>
      <c r="G112" s="111"/>
      <c r="H112" s="18">
        <v>0.03</v>
      </c>
      <c r="I112" s="2"/>
      <c r="J112" s="2"/>
      <c r="K112" s="2"/>
      <c r="L112" s="2"/>
      <c r="M112" s="2"/>
      <c r="N112" s="2"/>
      <c r="O112" s="2"/>
      <c r="P112" s="10">
        <v>8</v>
      </c>
      <c r="Q112" s="17"/>
      <c r="R112" s="124" t="e">
        <f t="shared" si="5"/>
        <v>#DIV/0!</v>
      </c>
      <c r="S112" s="17">
        <f>SUM(S105)</f>
        <v>4408</v>
      </c>
      <c r="T112" s="124">
        <f t="shared" si="6"/>
        <v>0.24143897459165153</v>
      </c>
      <c r="U112" s="124">
        <f t="shared" si="7"/>
        <v>0</v>
      </c>
      <c r="V112" s="17">
        <f>SUM(V105)</f>
        <v>4282</v>
      </c>
      <c r="W112" s="124">
        <f t="shared" si="8"/>
        <v>0.30803362914525922</v>
      </c>
      <c r="X112" s="2"/>
      <c r="Y112" s="2"/>
      <c r="Z112" s="2"/>
      <c r="AA112" s="2"/>
      <c r="AB112" s="2"/>
    </row>
    <row r="113" spans="2:28" x14ac:dyDescent="0.3">
      <c r="B113" s="10">
        <v>10</v>
      </c>
      <c r="C113" s="10"/>
      <c r="D113" s="10"/>
      <c r="E113" s="153">
        <f t="shared" si="4"/>
        <v>0</v>
      </c>
      <c r="F113" s="111"/>
      <c r="G113" s="111"/>
      <c r="H113" s="18">
        <v>0.03</v>
      </c>
      <c r="I113" s="2"/>
      <c r="J113" s="2"/>
      <c r="K113" s="2"/>
      <c r="L113" s="2"/>
      <c r="M113" s="2"/>
      <c r="N113" s="2"/>
      <c r="O113" s="2"/>
      <c r="P113" s="10">
        <v>9</v>
      </c>
      <c r="Q113" s="17"/>
      <c r="R113" s="124" t="e">
        <f t="shared" si="5"/>
        <v>#DIV/0!</v>
      </c>
      <c r="S113" s="17">
        <f>SUM(S105)</f>
        <v>4408</v>
      </c>
      <c r="T113" s="124">
        <f t="shared" si="6"/>
        <v>0.27591855716878405</v>
      </c>
      <c r="U113" s="124">
        <f t="shared" si="7"/>
        <v>0</v>
      </c>
      <c r="V113" s="17">
        <f>SUM(V105)</f>
        <v>4282</v>
      </c>
      <c r="W113" s="124">
        <f t="shared" si="8"/>
        <v>0.30803362914525922</v>
      </c>
      <c r="X113" s="2"/>
      <c r="Y113" s="2"/>
      <c r="Z113" s="2"/>
      <c r="AA113" s="2"/>
      <c r="AB113" s="2"/>
    </row>
    <row r="114" spans="2:28" x14ac:dyDescent="0.3">
      <c r="B114" s="10">
        <v>11</v>
      </c>
      <c r="C114" s="10"/>
      <c r="D114" s="10"/>
      <c r="E114" s="153">
        <f t="shared" si="4"/>
        <v>0</v>
      </c>
      <c r="F114" s="111"/>
      <c r="G114" s="111"/>
      <c r="H114" s="18">
        <v>0.03</v>
      </c>
      <c r="I114" s="2"/>
      <c r="J114" s="2"/>
      <c r="K114" s="2"/>
      <c r="L114" s="2"/>
      <c r="M114" s="2"/>
      <c r="N114" s="2"/>
      <c r="O114" s="2"/>
      <c r="P114" s="10">
        <v>10</v>
      </c>
      <c r="Q114" s="17"/>
      <c r="R114" s="124" t="e">
        <f t="shared" si="5"/>
        <v>#DIV/0!</v>
      </c>
      <c r="S114" s="17">
        <f>SUM(S105)</f>
        <v>4408</v>
      </c>
      <c r="T114" s="124">
        <f t="shared" si="6"/>
        <v>0.31039813974591651</v>
      </c>
      <c r="U114" s="124">
        <f t="shared" si="7"/>
        <v>0</v>
      </c>
      <c r="V114" s="17">
        <f>SUM(V105)</f>
        <v>4282</v>
      </c>
      <c r="W114" s="124">
        <f t="shared" si="8"/>
        <v>0.36127977580569826</v>
      </c>
      <c r="X114" s="2"/>
      <c r="Y114" s="2"/>
      <c r="Z114" s="2"/>
      <c r="AA114" s="2"/>
      <c r="AB114" s="2"/>
    </row>
    <row r="115" spans="2:28" x14ac:dyDescent="0.3">
      <c r="B115" s="10">
        <v>12</v>
      </c>
      <c r="C115" s="10"/>
      <c r="D115" s="10"/>
      <c r="E115" s="153">
        <f t="shared" si="4"/>
        <v>0</v>
      </c>
      <c r="F115" s="111"/>
      <c r="G115" s="111"/>
      <c r="H115" s="18">
        <v>0.03</v>
      </c>
      <c r="I115" s="2"/>
      <c r="J115" s="2"/>
      <c r="K115" s="2"/>
      <c r="L115" s="2"/>
      <c r="M115" s="2"/>
      <c r="N115" s="2"/>
      <c r="O115" s="2"/>
      <c r="P115" s="10">
        <v>11</v>
      </c>
      <c r="Q115" s="17"/>
      <c r="R115" s="124" t="e">
        <f t="shared" si="5"/>
        <v>#DIV/0!</v>
      </c>
      <c r="S115" s="17">
        <f>SUM(S105)</f>
        <v>4408</v>
      </c>
      <c r="T115" s="124">
        <f t="shared" si="6"/>
        <v>0.34487772232304903</v>
      </c>
      <c r="U115" s="124">
        <f t="shared" si="7"/>
        <v>0</v>
      </c>
      <c r="V115" s="17">
        <f>SUM(V105)</f>
        <v>4282</v>
      </c>
      <c r="W115" s="124">
        <f t="shared" si="8"/>
        <v>0.39537599252685662</v>
      </c>
      <c r="X115" s="2"/>
      <c r="Y115" s="2"/>
      <c r="Z115" s="2"/>
      <c r="AA115" s="2"/>
      <c r="AB115" s="2"/>
    </row>
    <row r="116" spans="2:28" x14ac:dyDescent="0.3">
      <c r="B116" s="2"/>
      <c r="C116" s="2"/>
      <c r="D116" s="2"/>
      <c r="E116" s="2"/>
      <c r="F116" s="2"/>
      <c r="G116" s="2"/>
      <c r="H116" s="2"/>
      <c r="I116" s="2"/>
      <c r="J116" s="2"/>
      <c r="K116" s="2"/>
      <c r="L116" s="2"/>
      <c r="M116" s="2"/>
      <c r="N116" s="2"/>
      <c r="O116" s="2"/>
      <c r="P116" s="10">
        <v>12</v>
      </c>
      <c r="Q116" s="17"/>
      <c r="R116" s="124" t="e">
        <f t="shared" si="5"/>
        <v>#DIV/0!</v>
      </c>
      <c r="S116" s="17">
        <f>SUM(S105)</f>
        <v>4408</v>
      </c>
      <c r="T116" s="124">
        <f t="shared" si="6"/>
        <v>0.4263956442831216</v>
      </c>
      <c r="U116" s="124">
        <f t="shared" si="7"/>
        <v>0</v>
      </c>
      <c r="V116" s="17">
        <f>SUM(V105)</f>
        <v>4282</v>
      </c>
      <c r="W116" s="124">
        <f t="shared" si="8"/>
        <v>0.42970574497898179</v>
      </c>
      <c r="X116" s="2"/>
      <c r="Y116" s="2"/>
      <c r="Z116" s="2"/>
      <c r="AA116" s="2"/>
      <c r="AB116" s="2"/>
    </row>
  </sheetData>
  <mergeCells count="3">
    <mergeCell ref="B3:H4"/>
    <mergeCell ref="P102:W102"/>
    <mergeCell ref="F102:G102"/>
  </mergeCells>
  <hyperlinks>
    <hyperlink ref="F102:G102" location="sykefr!A1" display="sjukefråvere i %"/>
    <hyperlink ref="C103" location="'tal tils'!A1" display="tal tils"/>
    <hyperlink ref="A1" location="FREMSIDE_ØKONOMI!A1" display="TILBAKE TIL FRAMSIDA"/>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G132"/>
  <sheetViews>
    <sheetView workbookViewId="0"/>
  </sheetViews>
  <sheetFormatPr baseColWidth="10" defaultColWidth="11.453125" defaultRowHeight="12" x14ac:dyDescent="0.3"/>
  <cols>
    <col min="1" max="1" width="2.26953125" style="1" customWidth="1"/>
    <col min="2" max="2" width="2.81640625" style="1" customWidth="1"/>
    <col min="3" max="3" width="6.7265625" style="1" customWidth="1"/>
    <col min="4" max="4" width="6.453125" style="1" customWidth="1"/>
    <col min="5" max="5" width="6.54296875" style="1" customWidth="1"/>
    <col min="6" max="6" width="7.54296875" style="1" customWidth="1"/>
    <col min="7" max="7" width="7.453125" style="1" customWidth="1"/>
    <col min="8" max="8" width="7.1796875" style="1" customWidth="1"/>
    <col min="9" max="10" width="5.7265625" style="1" customWidth="1"/>
    <col min="11" max="15" width="11.453125" style="1"/>
    <col min="16" max="16" width="3.1796875" style="1" customWidth="1"/>
    <col min="17" max="17" width="5.1796875" style="1" customWidth="1"/>
    <col min="18" max="18" width="6.81640625" style="1" customWidth="1"/>
    <col min="19" max="19" width="5.1796875" style="1" customWidth="1"/>
    <col min="20" max="20" width="6.81640625" style="1" customWidth="1"/>
    <col min="21" max="21" width="6.26953125" style="1" customWidth="1"/>
    <col min="22" max="22" width="5.7265625" style="1" customWidth="1"/>
    <col min="23" max="23" width="7.1796875" style="1" customWidth="1"/>
    <col min="24" max="16384" width="11.453125" style="1"/>
  </cols>
  <sheetData>
    <row r="1" spans="1:33" ht="14.5" x14ac:dyDescent="0.35">
      <c r="A1" s="163" t="s">
        <v>36</v>
      </c>
      <c r="B1"/>
      <c r="C1"/>
      <c r="D1"/>
      <c r="E1" s="2"/>
      <c r="F1" s="2"/>
      <c r="G1" s="2"/>
      <c r="H1" s="2"/>
      <c r="I1" s="6"/>
      <c r="J1" s="6"/>
      <c r="K1" s="6"/>
      <c r="L1" s="2"/>
      <c r="M1" s="2"/>
      <c r="N1" s="2"/>
      <c r="O1" s="2"/>
      <c r="P1" s="2"/>
      <c r="Q1" s="2"/>
      <c r="R1" s="2"/>
      <c r="S1" s="2"/>
      <c r="T1" s="2"/>
      <c r="U1" s="2"/>
      <c r="V1" s="2"/>
      <c r="W1" s="2"/>
      <c r="X1" s="2"/>
      <c r="Y1" s="2"/>
      <c r="Z1" s="2"/>
      <c r="AA1" s="2"/>
      <c r="AB1" s="2"/>
    </row>
    <row r="2" spans="1:33"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3" ht="15" customHeight="1" x14ac:dyDescent="0.3">
      <c r="A3" s="2"/>
      <c r="B3" s="432" t="s">
        <v>524</v>
      </c>
      <c r="C3" s="433"/>
      <c r="D3" s="433"/>
      <c r="E3" s="433"/>
      <c r="F3" s="433"/>
      <c r="G3" s="433"/>
      <c r="H3" s="434"/>
      <c r="I3" s="277" t="s">
        <v>50</v>
      </c>
      <c r="J3" s="44" t="s">
        <v>91</v>
      </c>
      <c r="K3" s="2"/>
      <c r="L3" s="2"/>
      <c r="M3" s="2"/>
      <c r="N3" s="2"/>
      <c r="O3" s="2"/>
      <c r="P3" s="2"/>
      <c r="Q3" s="2"/>
      <c r="R3" s="2"/>
      <c r="S3" s="2"/>
      <c r="T3" s="2"/>
      <c r="U3" s="2"/>
      <c r="V3" s="2"/>
      <c r="W3" s="2"/>
      <c r="X3" s="2"/>
      <c r="Y3" s="2"/>
      <c r="Z3" s="2"/>
      <c r="AA3" s="2"/>
      <c r="AB3" s="2"/>
      <c r="AC3" s="2"/>
      <c r="AD3" s="2"/>
      <c r="AE3" s="2"/>
      <c r="AF3" s="2"/>
      <c r="AG3" s="2"/>
    </row>
    <row r="4" spans="1:33" x14ac:dyDescent="0.3">
      <c r="A4" s="2"/>
      <c r="B4" s="435"/>
      <c r="C4" s="436"/>
      <c r="D4" s="436"/>
      <c r="E4" s="436"/>
      <c r="F4" s="436"/>
      <c r="G4" s="436"/>
      <c r="H4" s="437"/>
      <c r="I4" s="23" t="s">
        <v>29</v>
      </c>
      <c r="J4" s="3" t="s">
        <v>30</v>
      </c>
      <c r="K4" s="2"/>
      <c r="L4" s="2"/>
      <c r="M4" s="2"/>
      <c r="N4" s="2"/>
      <c r="O4" s="2"/>
      <c r="P4" s="2"/>
      <c r="Q4" s="2"/>
      <c r="R4" s="2"/>
      <c r="S4" s="2"/>
      <c r="T4" s="2"/>
      <c r="U4" s="2"/>
      <c r="V4" s="2"/>
      <c r="W4" s="2"/>
      <c r="X4" s="2"/>
      <c r="Y4" s="2"/>
      <c r="Z4" s="2"/>
      <c r="AA4" s="2"/>
      <c r="AB4" s="2"/>
      <c r="AC4" s="2"/>
      <c r="AD4" s="2"/>
      <c r="AE4" s="2"/>
      <c r="AF4" s="2"/>
      <c r="AG4" s="2"/>
    </row>
    <row r="5" spans="1:33" x14ac:dyDescent="0.3">
      <c r="A5" s="2"/>
      <c r="B5" s="276"/>
      <c r="C5" s="246" t="s">
        <v>209</v>
      </c>
      <c r="D5" s="276" t="s">
        <v>210</v>
      </c>
      <c r="E5" s="276"/>
      <c r="F5" s="276" t="s">
        <v>33</v>
      </c>
      <c r="G5" s="276" t="s">
        <v>31</v>
      </c>
      <c r="H5" s="278" t="s">
        <v>34</v>
      </c>
      <c r="I5" s="26" t="s">
        <v>2</v>
      </c>
      <c r="J5" s="43" t="s">
        <v>35</v>
      </c>
      <c r="K5" s="2"/>
      <c r="L5" s="2"/>
      <c r="M5" s="2"/>
      <c r="N5" s="2"/>
      <c r="O5" s="2"/>
      <c r="P5" s="2"/>
      <c r="Q5" s="2"/>
      <c r="R5" s="2"/>
      <c r="S5" s="2"/>
      <c r="T5" s="2"/>
      <c r="U5" s="2"/>
      <c r="V5" s="2"/>
      <c r="W5" s="2"/>
      <c r="X5" s="2"/>
      <c r="Y5" s="2"/>
      <c r="Z5" s="2"/>
      <c r="AA5" s="2"/>
      <c r="AB5" s="2"/>
      <c r="AC5" s="2"/>
      <c r="AD5" s="2"/>
      <c r="AE5" s="2"/>
      <c r="AF5" s="2"/>
      <c r="AG5" s="2"/>
    </row>
    <row r="6" spans="1:33" x14ac:dyDescent="0.3">
      <c r="A6" s="2"/>
      <c r="B6" s="5">
        <v>1</v>
      </c>
      <c r="C6" s="152">
        <v>0</v>
      </c>
      <c r="D6" s="214">
        <v>0</v>
      </c>
      <c r="E6" s="214"/>
      <c r="F6" s="214">
        <f>SUM(C6-D6)</f>
        <v>0</v>
      </c>
      <c r="G6" s="214">
        <v>0</v>
      </c>
      <c r="H6" s="214">
        <v>0</v>
      </c>
      <c r="I6" s="41">
        <f>SUM(C6/D$17)</f>
        <v>0</v>
      </c>
      <c r="J6" s="28">
        <f>SUM(D6/D$17)</f>
        <v>0</v>
      </c>
      <c r="K6" s="2"/>
      <c r="L6" s="2"/>
      <c r="M6" s="2"/>
      <c r="N6" s="2"/>
      <c r="O6" s="2"/>
      <c r="P6" s="2"/>
      <c r="Q6" s="2"/>
      <c r="R6" s="2"/>
      <c r="S6" s="2"/>
      <c r="T6" s="2"/>
      <c r="U6" s="2"/>
      <c r="V6" s="2"/>
      <c r="W6" s="2"/>
      <c r="X6" s="2"/>
      <c r="Y6" s="2"/>
      <c r="Z6" s="2"/>
      <c r="AA6" s="2"/>
      <c r="AB6" s="2"/>
      <c r="AC6" s="2"/>
      <c r="AD6" s="2"/>
      <c r="AE6" s="2"/>
      <c r="AF6" s="2"/>
      <c r="AG6" s="2"/>
    </row>
    <row r="7" spans="1:33" x14ac:dyDescent="0.3">
      <c r="A7" s="2"/>
      <c r="B7" s="5">
        <v>2</v>
      </c>
      <c r="C7" s="152">
        <v>0</v>
      </c>
      <c r="D7" s="214">
        <v>0</v>
      </c>
      <c r="E7" s="214"/>
      <c r="F7" s="214">
        <f t="shared" ref="F7:F17" si="0">SUM(C7-D7)</f>
        <v>0</v>
      </c>
      <c r="G7" s="214">
        <v>0</v>
      </c>
      <c r="H7" s="214">
        <v>0</v>
      </c>
      <c r="I7" s="41">
        <f t="shared" ref="I7:I17" si="1">SUM(C7/D$17)</f>
        <v>0</v>
      </c>
      <c r="J7" s="28">
        <f t="shared" ref="J7:J17" si="2">SUM(D7/D$17)</f>
        <v>0</v>
      </c>
      <c r="K7" s="2"/>
      <c r="L7" s="2"/>
      <c r="M7" s="2"/>
      <c r="N7" s="2"/>
      <c r="O7" s="2"/>
      <c r="P7" s="2"/>
      <c r="Q7" s="2"/>
      <c r="R7" s="2"/>
      <c r="S7" s="2"/>
      <c r="T7" s="2"/>
      <c r="U7" s="2"/>
      <c r="V7" s="2"/>
      <c r="W7" s="2"/>
      <c r="X7" s="2"/>
      <c r="Y7" s="2"/>
      <c r="Z7" s="2"/>
      <c r="AA7" s="2"/>
      <c r="AB7" s="2"/>
      <c r="AC7" s="2"/>
      <c r="AD7" s="2"/>
      <c r="AE7" s="2"/>
      <c r="AF7" s="2"/>
      <c r="AG7" s="2"/>
    </row>
    <row r="8" spans="1:33" x14ac:dyDescent="0.3">
      <c r="A8" s="2"/>
      <c r="B8" s="5">
        <v>3</v>
      </c>
      <c r="C8" s="152">
        <v>0</v>
      </c>
      <c r="D8" s="214">
        <v>0</v>
      </c>
      <c r="E8" s="214"/>
      <c r="F8" s="214">
        <f t="shared" si="0"/>
        <v>0</v>
      </c>
      <c r="G8" s="214"/>
      <c r="H8" s="214">
        <v>0</v>
      </c>
      <c r="I8" s="41">
        <f t="shared" si="1"/>
        <v>0</v>
      </c>
      <c r="J8" s="28">
        <f t="shared" si="2"/>
        <v>0</v>
      </c>
      <c r="K8" s="2"/>
      <c r="L8" s="2"/>
      <c r="M8" s="2"/>
      <c r="N8" s="2"/>
      <c r="O8" s="2"/>
      <c r="P8" s="2"/>
      <c r="Q8" s="2"/>
      <c r="R8" s="2"/>
      <c r="S8" s="2"/>
      <c r="T8" s="2"/>
      <c r="U8" s="2"/>
      <c r="V8" s="2"/>
      <c r="W8" s="2"/>
      <c r="X8" s="2"/>
      <c r="Y8" s="2"/>
      <c r="Z8" s="2"/>
      <c r="AA8" s="2"/>
      <c r="AB8" s="2"/>
      <c r="AC8" s="2"/>
      <c r="AD8" s="2"/>
      <c r="AE8" s="2"/>
      <c r="AF8" s="2"/>
      <c r="AG8" s="2"/>
    </row>
    <row r="9" spans="1:33" x14ac:dyDescent="0.3">
      <c r="A9" s="2"/>
      <c r="B9" s="5">
        <v>4</v>
      </c>
      <c r="C9" s="152">
        <v>0</v>
      </c>
      <c r="D9" s="214">
        <v>0</v>
      </c>
      <c r="E9" s="214"/>
      <c r="F9" s="214">
        <f t="shared" si="0"/>
        <v>0</v>
      </c>
      <c r="G9" s="214"/>
      <c r="H9" s="214">
        <v>0</v>
      </c>
      <c r="I9" s="41">
        <f t="shared" si="1"/>
        <v>0</v>
      </c>
      <c r="J9" s="28">
        <f t="shared" si="2"/>
        <v>0</v>
      </c>
      <c r="K9" s="2"/>
      <c r="L9" s="2"/>
      <c r="M9" s="2"/>
      <c r="N9" s="2"/>
      <c r="O9" s="2"/>
      <c r="P9" s="2"/>
      <c r="Q9" s="2"/>
      <c r="R9" s="2"/>
      <c r="S9" s="2"/>
      <c r="T9" s="2"/>
      <c r="U9" s="2"/>
      <c r="V9" s="2"/>
      <c r="W9" s="2"/>
      <c r="X9" s="2"/>
      <c r="Y9" s="2"/>
      <c r="Z9" s="2"/>
      <c r="AA9" s="2"/>
      <c r="AB9" s="2"/>
      <c r="AC9" s="2"/>
      <c r="AD9" s="2"/>
      <c r="AE9" s="2"/>
      <c r="AF9" s="2"/>
      <c r="AG9" s="2"/>
    </row>
    <row r="10" spans="1:33" x14ac:dyDescent="0.3">
      <c r="A10" s="2"/>
      <c r="B10" s="5">
        <v>5</v>
      </c>
      <c r="C10" s="152">
        <v>0</v>
      </c>
      <c r="D10" s="214">
        <v>0</v>
      </c>
      <c r="E10" s="214"/>
      <c r="F10" s="214">
        <f t="shared" si="0"/>
        <v>0</v>
      </c>
      <c r="G10" s="214"/>
      <c r="H10" s="214">
        <v>0</v>
      </c>
      <c r="I10" s="41">
        <f t="shared" si="1"/>
        <v>0</v>
      </c>
      <c r="J10" s="28">
        <f t="shared" si="2"/>
        <v>0</v>
      </c>
      <c r="K10" s="2"/>
      <c r="L10" s="2"/>
      <c r="M10" s="2"/>
      <c r="N10" s="2"/>
      <c r="O10" s="2"/>
      <c r="P10" s="2"/>
      <c r="Q10" s="2"/>
      <c r="R10" s="2"/>
      <c r="S10" s="2"/>
      <c r="T10" s="2"/>
      <c r="U10" s="2"/>
      <c r="V10" s="2"/>
      <c r="W10" s="2"/>
      <c r="X10" s="2"/>
      <c r="Y10" s="2"/>
      <c r="Z10" s="2"/>
      <c r="AA10" s="2"/>
      <c r="AB10" s="2"/>
      <c r="AC10" s="2"/>
      <c r="AD10" s="2"/>
      <c r="AE10" s="2"/>
      <c r="AF10" s="2"/>
      <c r="AG10" s="2"/>
    </row>
    <row r="11" spans="1:33" x14ac:dyDescent="0.3">
      <c r="A11" s="2"/>
      <c r="B11" s="5">
        <v>6</v>
      </c>
      <c r="C11" s="152">
        <v>0</v>
      </c>
      <c r="D11" s="214">
        <v>0</v>
      </c>
      <c r="E11" s="214"/>
      <c r="F11" s="214">
        <f t="shared" si="0"/>
        <v>0</v>
      </c>
      <c r="G11" s="214"/>
      <c r="H11" s="214">
        <v>255</v>
      </c>
      <c r="I11" s="41">
        <f t="shared" si="1"/>
        <v>0</v>
      </c>
      <c r="J11" s="28">
        <f t="shared" si="2"/>
        <v>0</v>
      </c>
      <c r="K11" s="2"/>
      <c r="L11" s="2"/>
      <c r="M11" s="2"/>
      <c r="N11" s="2"/>
      <c r="O11" s="2"/>
      <c r="P11" s="2"/>
      <c r="Q11" s="2"/>
      <c r="R11" s="2"/>
      <c r="S11" s="2"/>
      <c r="T11" s="2"/>
      <c r="U11" s="2"/>
      <c r="V11" s="2"/>
      <c r="W11" s="2"/>
      <c r="X11" s="2"/>
      <c r="Y11" s="2"/>
      <c r="Z11" s="2"/>
      <c r="AA11" s="2"/>
      <c r="AB11" s="2"/>
      <c r="AC11" s="2"/>
      <c r="AD11" s="2"/>
      <c r="AE11" s="2"/>
      <c r="AF11" s="2"/>
      <c r="AG11" s="2"/>
    </row>
    <row r="12" spans="1:33" x14ac:dyDescent="0.3">
      <c r="A12" s="2"/>
      <c r="B12" s="5">
        <v>7</v>
      </c>
      <c r="C12" s="152">
        <v>265</v>
      </c>
      <c r="D12" s="214">
        <v>264.58999999999997</v>
      </c>
      <c r="E12" s="214"/>
      <c r="F12" s="214">
        <f t="shared" si="0"/>
        <v>0.41000000000002501</v>
      </c>
      <c r="G12" s="214"/>
      <c r="H12" s="214">
        <v>255</v>
      </c>
      <c r="I12" s="41">
        <f t="shared" si="1"/>
        <v>0.48094373865698731</v>
      </c>
      <c r="J12" s="28">
        <f t="shared" si="2"/>
        <v>0.48019963702359342</v>
      </c>
      <c r="K12" s="2"/>
      <c r="L12" s="2"/>
      <c r="M12" s="2"/>
      <c r="N12" s="2"/>
      <c r="O12" s="2"/>
      <c r="P12" s="2"/>
      <c r="Q12" s="2"/>
      <c r="R12" s="2"/>
      <c r="S12" s="2"/>
      <c r="T12" s="2"/>
      <c r="U12" s="2"/>
      <c r="V12" s="2"/>
      <c r="W12" s="2"/>
      <c r="X12" s="2"/>
      <c r="Y12" s="2"/>
      <c r="Z12" s="2"/>
      <c r="AA12" s="2"/>
      <c r="AB12" s="2"/>
      <c r="AC12" s="2"/>
      <c r="AD12" s="2"/>
      <c r="AE12" s="2"/>
      <c r="AF12" s="2"/>
      <c r="AG12" s="2"/>
    </row>
    <row r="13" spans="1:33" x14ac:dyDescent="0.3">
      <c r="A13" s="2"/>
      <c r="B13" s="5">
        <v>8</v>
      </c>
      <c r="C13" s="152">
        <v>265</v>
      </c>
      <c r="D13" s="214">
        <v>264.58999999999997</v>
      </c>
      <c r="E13" s="214"/>
      <c r="F13" s="214">
        <f t="shared" si="0"/>
        <v>0.41000000000002501</v>
      </c>
      <c r="G13" s="214"/>
      <c r="H13" s="214">
        <v>255</v>
      </c>
      <c r="I13" s="41">
        <f t="shared" si="1"/>
        <v>0.48094373865698731</v>
      </c>
      <c r="J13" s="28">
        <f t="shared" si="2"/>
        <v>0.48019963702359342</v>
      </c>
      <c r="K13" s="2"/>
      <c r="L13" s="2"/>
      <c r="M13" s="2"/>
      <c r="N13" s="2"/>
      <c r="O13" s="2"/>
      <c r="P13" s="2"/>
      <c r="Q13" s="2"/>
      <c r="R13" s="2"/>
      <c r="S13" s="2"/>
      <c r="T13" s="2"/>
      <c r="U13" s="2"/>
      <c r="V13" s="2"/>
      <c r="W13" s="2"/>
      <c r="X13" s="2"/>
      <c r="Y13" s="2"/>
      <c r="Z13" s="2"/>
      <c r="AA13" s="2"/>
      <c r="AB13" s="2"/>
      <c r="AC13" s="2"/>
      <c r="AD13" s="2"/>
      <c r="AE13" s="2"/>
      <c r="AF13" s="2"/>
      <c r="AG13" s="2"/>
    </row>
    <row r="14" spans="1:33" x14ac:dyDescent="0.3">
      <c r="A14" s="2"/>
      <c r="B14" s="5">
        <v>9</v>
      </c>
      <c r="C14" s="152"/>
      <c r="D14" s="214">
        <v>264.58999999999997</v>
      </c>
      <c r="E14" s="214"/>
      <c r="F14" s="214">
        <f t="shared" si="0"/>
        <v>-264.58999999999997</v>
      </c>
      <c r="G14" s="214"/>
      <c r="H14" s="214">
        <v>255</v>
      </c>
      <c r="I14" s="41">
        <f t="shared" si="1"/>
        <v>0</v>
      </c>
      <c r="J14" s="28">
        <f t="shared" si="2"/>
        <v>0.48019963702359342</v>
      </c>
      <c r="K14" s="2"/>
      <c r="L14" s="2"/>
      <c r="M14" s="2"/>
      <c r="N14" s="2"/>
      <c r="O14" s="2"/>
      <c r="P14" s="2"/>
      <c r="Q14" s="2"/>
      <c r="R14" s="2"/>
      <c r="S14" s="2"/>
      <c r="T14" s="2"/>
      <c r="U14" s="2"/>
      <c r="V14" s="2"/>
      <c r="W14" s="2"/>
      <c r="X14" s="2"/>
      <c r="Y14" s="2"/>
      <c r="Z14" s="2"/>
      <c r="AA14" s="2"/>
      <c r="AB14" s="2"/>
      <c r="AC14" s="2"/>
      <c r="AD14" s="2"/>
      <c r="AE14" s="2"/>
      <c r="AF14" s="2"/>
      <c r="AG14" s="2"/>
    </row>
    <row r="15" spans="1:33" x14ac:dyDescent="0.3">
      <c r="A15" s="2"/>
      <c r="B15" s="5">
        <v>10</v>
      </c>
      <c r="C15" s="152"/>
      <c r="D15" s="214">
        <v>264.58999999999997</v>
      </c>
      <c r="E15" s="214"/>
      <c r="F15" s="214">
        <f t="shared" si="0"/>
        <v>-264.58999999999997</v>
      </c>
      <c r="G15" s="214"/>
      <c r="H15" s="214">
        <v>255</v>
      </c>
      <c r="I15" s="41">
        <f t="shared" si="1"/>
        <v>0</v>
      </c>
      <c r="J15" s="28">
        <f t="shared" si="2"/>
        <v>0.48019963702359342</v>
      </c>
      <c r="K15" s="2"/>
      <c r="L15" s="2"/>
      <c r="M15" s="2"/>
      <c r="N15" s="2"/>
      <c r="O15" s="2"/>
      <c r="P15" s="2"/>
      <c r="Q15" s="2"/>
      <c r="R15" s="2"/>
      <c r="S15" s="2"/>
      <c r="T15" s="2"/>
      <c r="U15" s="2"/>
      <c r="V15" s="2"/>
      <c r="W15" s="2"/>
      <c r="X15" s="2"/>
      <c r="Y15" s="2"/>
      <c r="Z15" s="2"/>
      <c r="AA15" s="2"/>
      <c r="AB15" s="2"/>
      <c r="AC15" s="2"/>
      <c r="AD15" s="2"/>
      <c r="AE15" s="2"/>
      <c r="AF15" s="2"/>
      <c r="AG15" s="2"/>
    </row>
    <row r="16" spans="1:33" x14ac:dyDescent="0.3">
      <c r="A16" s="2"/>
      <c r="B16" s="5">
        <v>11</v>
      </c>
      <c r="C16" s="152"/>
      <c r="D16" s="214">
        <v>264.58999999999997</v>
      </c>
      <c r="E16" s="214"/>
      <c r="F16" s="214">
        <f t="shared" si="0"/>
        <v>-264.58999999999997</v>
      </c>
      <c r="G16" s="214"/>
      <c r="H16" s="214">
        <v>255</v>
      </c>
      <c r="I16" s="41">
        <f t="shared" si="1"/>
        <v>0</v>
      </c>
      <c r="J16" s="28">
        <f t="shared" si="2"/>
        <v>0.48019963702359342</v>
      </c>
      <c r="K16" s="2"/>
      <c r="L16" s="2"/>
      <c r="M16" s="2"/>
      <c r="N16" s="2"/>
      <c r="O16" s="2"/>
      <c r="P16" s="2"/>
      <c r="Q16" s="2"/>
      <c r="R16" s="2"/>
      <c r="S16" s="2"/>
      <c r="T16" s="2"/>
      <c r="U16" s="2"/>
      <c r="V16" s="2"/>
      <c r="W16" s="2"/>
      <c r="X16" s="2"/>
      <c r="Y16" s="2"/>
      <c r="Z16" s="2"/>
      <c r="AA16" s="2"/>
      <c r="AB16" s="2"/>
      <c r="AC16" s="2"/>
      <c r="AD16" s="2"/>
      <c r="AE16" s="2"/>
      <c r="AF16" s="2"/>
      <c r="AG16" s="2"/>
    </row>
    <row r="17" spans="1:33" x14ac:dyDescent="0.3">
      <c r="A17" s="2"/>
      <c r="B17" s="5">
        <v>12</v>
      </c>
      <c r="C17" s="152"/>
      <c r="D17" s="214">
        <v>551</v>
      </c>
      <c r="E17" s="214"/>
      <c r="F17" s="214">
        <f t="shared" si="0"/>
        <v>-551</v>
      </c>
      <c r="G17" s="211"/>
      <c r="H17" s="214">
        <v>534</v>
      </c>
      <c r="I17" s="41">
        <f t="shared" si="1"/>
        <v>0</v>
      </c>
      <c r="J17" s="28">
        <f t="shared" si="2"/>
        <v>1</v>
      </c>
      <c r="K17" s="2"/>
      <c r="L17" s="2"/>
      <c r="M17" s="2"/>
      <c r="N17" s="2"/>
      <c r="O17" s="2"/>
      <c r="P17" s="2"/>
      <c r="Q17" s="2"/>
      <c r="R17" s="2"/>
      <c r="S17" s="2"/>
      <c r="T17" s="2"/>
      <c r="U17" s="2"/>
      <c r="V17" s="2"/>
      <c r="W17" s="2"/>
      <c r="X17" s="2"/>
      <c r="Y17" s="2"/>
      <c r="Z17" s="2"/>
      <c r="AA17" s="2"/>
      <c r="AB17" s="2"/>
      <c r="AC17" s="2"/>
      <c r="AD17" s="2"/>
      <c r="AE17" s="2"/>
      <c r="AF17" s="2"/>
      <c r="AG17" s="2"/>
    </row>
    <row r="18" spans="1:33"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x14ac:dyDescent="0.3">
      <c r="A19" s="2"/>
      <c r="B19" s="177"/>
      <c r="C19" s="178"/>
      <c r="D19" s="178"/>
      <c r="E19" s="178"/>
      <c r="F19" s="178"/>
      <c r="G19" s="178"/>
      <c r="H19" s="178"/>
      <c r="I19" s="178"/>
      <c r="J19" s="178"/>
      <c r="K19" s="178"/>
      <c r="L19" s="178"/>
      <c r="M19" s="178"/>
      <c r="N19" s="178"/>
      <c r="O19" s="178"/>
      <c r="P19" s="178"/>
      <c r="Q19" s="178"/>
      <c r="R19" s="179"/>
      <c r="S19" s="2"/>
      <c r="T19" s="2"/>
      <c r="U19" s="2"/>
      <c r="V19" s="2"/>
      <c r="W19" s="2"/>
      <c r="X19" s="2"/>
      <c r="Y19" s="2"/>
      <c r="Z19" s="2"/>
      <c r="AA19" s="2"/>
      <c r="AB19" s="2"/>
      <c r="AC19" s="2"/>
      <c r="AD19" s="2"/>
      <c r="AE19" s="2"/>
      <c r="AF19" s="2"/>
      <c r="AG19" s="2"/>
    </row>
    <row r="20" spans="1:33" x14ac:dyDescent="0.3">
      <c r="A20" s="2"/>
      <c r="B20" s="180"/>
      <c r="C20" s="182"/>
      <c r="D20" s="182"/>
      <c r="E20" s="182"/>
      <c r="F20" s="182"/>
      <c r="G20" s="182"/>
      <c r="H20" s="182"/>
      <c r="I20" s="182"/>
      <c r="J20" s="182"/>
      <c r="K20" s="182"/>
      <c r="L20" s="182"/>
      <c r="M20" s="182"/>
      <c r="N20" s="182"/>
      <c r="O20" s="182"/>
      <c r="P20" s="182"/>
      <c r="Q20" s="182"/>
      <c r="R20" s="183"/>
      <c r="S20" s="2"/>
      <c r="T20" s="2"/>
      <c r="U20" s="2"/>
      <c r="V20" s="2"/>
      <c r="W20" s="2"/>
      <c r="X20" s="2"/>
      <c r="Y20" s="2"/>
      <c r="Z20" s="2"/>
      <c r="AA20" s="2"/>
      <c r="AB20" s="2"/>
      <c r="AC20" s="2"/>
      <c r="AD20" s="2"/>
      <c r="AE20" s="2"/>
      <c r="AF20" s="2"/>
      <c r="AG20" s="2"/>
    </row>
    <row r="21" spans="1:33" x14ac:dyDescent="0.3">
      <c r="A21" s="2"/>
      <c r="B21" s="180"/>
      <c r="C21" s="182"/>
      <c r="D21" s="182"/>
      <c r="E21" s="182"/>
      <c r="F21" s="182"/>
      <c r="G21" s="182"/>
      <c r="H21" s="182"/>
      <c r="I21" s="182"/>
      <c r="J21" s="182"/>
      <c r="K21" s="182"/>
      <c r="L21" s="182"/>
      <c r="M21" s="182"/>
      <c r="N21" s="182"/>
      <c r="O21" s="182"/>
      <c r="P21" s="182"/>
      <c r="Q21" s="182"/>
      <c r="R21" s="183"/>
      <c r="S21" s="2"/>
      <c r="T21" s="2"/>
      <c r="U21" s="2"/>
      <c r="V21" s="2"/>
      <c r="W21" s="2"/>
      <c r="X21" s="2"/>
      <c r="Y21" s="2"/>
      <c r="Z21" s="2"/>
      <c r="AA21" s="2"/>
      <c r="AB21" s="2"/>
      <c r="AC21" s="2"/>
      <c r="AD21" s="2"/>
      <c r="AE21" s="2"/>
      <c r="AF21" s="2"/>
      <c r="AG21" s="2"/>
    </row>
    <row r="22" spans="1:33" x14ac:dyDescent="0.3">
      <c r="A22" s="2"/>
      <c r="B22" s="180"/>
      <c r="C22" s="182"/>
      <c r="D22" s="182"/>
      <c r="E22" s="182"/>
      <c r="F22" s="182"/>
      <c r="G22" s="182"/>
      <c r="H22" s="182"/>
      <c r="I22" s="182"/>
      <c r="J22" s="182"/>
      <c r="K22" s="182"/>
      <c r="L22" s="182"/>
      <c r="M22" s="182"/>
      <c r="N22" s="182"/>
      <c r="O22" s="182"/>
      <c r="P22" s="182"/>
      <c r="Q22" s="182"/>
      <c r="R22" s="183"/>
      <c r="S22" s="2"/>
      <c r="T22" s="2"/>
      <c r="U22" s="2"/>
      <c r="V22" s="2"/>
      <c r="W22" s="2"/>
      <c r="X22" s="2"/>
      <c r="Y22" s="2"/>
      <c r="Z22" s="2"/>
      <c r="AA22" s="2"/>
      <c r="AB22" s="2"/>
      <c r="AC22" s="2"/>
      <c r="AD22" s="2"/>
      <c r="AE22" s="2"/>
      <c r="AF22" s="2"/>
      <c r="AG22" s="2"/>
    </row>
    <row r="23" spans="1:33" x14ac:dyDescent="0.3">
      <c r="A23" s="2"/>
      <c r="B23" s="180"/>
      <c r="C23" s="182"/>
      <c r="D23" s="182"/>
      <c r="E23" s="182"/>
      <c r="F23" s="182"/>
      <c r="G23" s="182"/>
      <c r="H23" s="182"/>
      <c r="I23" s="182"/>
      <c r="J23" s="182"/>
      <c r="K23" s="182"/>
      <c r="L23" s="182"/>
      <c r="M23" s="182"/>
      <c r="N23" s="182"/>
      <c r="O23" s="182"/>
      <c r="P23" s="182"/>
      <c r="Q23" s="182"/>
      <c r="R23" s="183"/>
      <c r="S23" s="2"/>
      <c r="T23" s="2"/>
      <c r="U23" s="2"/>
      <c r="V23" s="2"/>
      <c r="W23" s="2"/>
      <c r="X23" s="2"/>
      <c r="Y23" s="2"/>
      <c r="Z23" s="2"/>
      <c r="AA23" s="2"/>
      <c r="AB23" s="2"/>
      <c r="AC23" s="2"/>
      <c r="AD23" s="2"/>
      <c r="AE23" s="2"/>
      <c r="AF23" s="2"/>
      <c r="AG23" s="2"/>
    </row>
    <row r="24" spans="1:33" x14ac:dyDescent="0.3">
      <c r="A24" s="2"/>
      <c r="B24" s="180"/>
      <c r="C24" s="182"/>
      <c r="D24" s="182"/>
      <c r="E24" s="182"/>
      <c r="F24" s="182"/>
      <c r="G24" s="182"/>
      <c r="H24" s="182"/>
      <c r="I24" s="182"/>
      <c r="J24" s="182"/>
      <c r="K24" s="182"/>
      <c r="L24" s="182"/>
      <c r="M24" s="182"/>
      <c r="N24" s="182"/>
      <c r="O24" s="182"/>
      <c r="P24" s="182"/>
      <c r="Q24" s="182"/>
      <c r="R24" s="183"/>
      <c r="S24" s="2"/>
      <c r="T24" s="2"/>
      <c r="U24" s="2"/>
      <c r="V24" s="2"/>
      <c r="W24" s="2"/>
      <c r="X24" s="2"/>
      <c r="Y24" s="2"/>
      <c r="Z24" s="2"/>
      <c r="AA24" s="2"/>
      <c r="AB24" s="2"/>
      <c r="AC24" s="2"/>
      <c r="AD24" s="2"/>
      <c r="AE24" s="2"/>
      <c r="AF24" s="2"/>
      <c r="AG24" s="2"/>
    </row>
    <row r="25" spans="1:33" x14ac:dyDescent="0.3">
      <c r="A25" s="2"/>
      <c r="B25" s="180"/>
      <c r="C25" s="182"/>
      <c r="D25" s="182"/>
      <c r="E25" s="182"/>
      <c r="F25" s="182"/>
      <c r="G25" s="182"/>
      <c r="H25" s="182"/>
      <c r="I25" s="182"/>
      <c r="J25" s="182"/>
      <c r="K25" s="182"/>
      <c r="L25" s="182"/>
      <c r="M25" s="182"/>
      <c r="N25" s="182"/>
      <c r="O25" s="182"/>
      <c r="P25" s="182"/>
      <c r="Q25" s="182"/>
      <c r="R25" s="183"/>
      <c r="S25" s="2"/>
      <c r="T25" s="2"/>
      <c r="U25" s="2"/>
      <c r="V25" s="2"/>
      <c r="W25" s="2"/>
      <c r="X25" s="2"/>
      <c r="Y25" s="2"/>
      <c r="Z25" s="2"/>
      <c r="AA25" s="2"/>
      <c r="AB25" s="2"/>
      <c r="AC25" s="2"/>
      <c r="AD25" s="2"/>
      <c r="AE25" s="2"/>
      <c r="AF25" s="2"/>
      <c r="AG25" s="2"/>
    </row>
    <row r="26" spans="1:33" x14ac:dyDescent="0.3">
      <c r="A26" s="2"/>
      <c r="B26" s="180"/>
      <c r="C26" s="182"/>
      <c r="D26" s="182"/>
      <c r="E26" s="182"/>
      <c r="F26" s="182"/>
      <c r="G26" s="182"/>
      <c r="H26" s="182"/>
      <c r="I26" s="182"/>
      <c r="J26" s="182"/>
      <c r="K26" s="182"/>
      <c r="L26" s="182"/>
      <c r="M26" s="182"/>
      <c r="N26" s="182"/>
      <c r="O26" s="182"/>
      <c r="P26" s="182"/>
      <c r="Q26" s="182"/>
      <c r="R26" s="183"/>
      <c r="S26" s="2"/>
      <c r="T26" s="2"/>
      <c r="U26" s="2"/>
      <c r="V26" s="2"/>
      <c r="W26" s="2"/>
      <c r="X26" s="2"/>
      <c r="Y26" s="2"/>
      <c r="Z26" s="2"/>
      <c r="AA26" s="2"/>
      <c r="AB26" s="2"/>
      <c r="AC26" s="2"/>
      <c r="AD26" s="2"/>
      <c r="AE26" s="2"/>
      <c r="AF26" s="2"/>
      <c r="AG26" s="2"/>
    </row>
    <row r="27" spans="1:33" x14ac:dyDescent="0.3">
      <c r="A27" s="2"/>
      <c r="B27" s="180"/>
      <c r="C27" s="182"/>
      <c r="D27" s="182"/>
      <c r="E27" s="182"/>
      <c r="F27" s="182"/>
      <c r="G27" s="182"/>
      <c r="H27" s="182"/>
      <c r="I27" s="182"/>
      <c r="J27" s="182"/>
      <c r="K27" s="182"/>
      <c r="L27" s="182"/>
      <c r="M27" s="182"/>
      <c r="N27" s="182"/>
      <c r="O27" s="182"/>
      <c r="P27" s="182"/>
      <c r="Q27" s="182"/>
      <c r="R27" s="183"/>
      <c r="S27" s="2"/>
      <c r="T27" s="2"/>
      <c r="U27" s="2"/>
      <c r="V27" s="2"/>
      <c r="W27" s="2"/>
      <c r="X27" s="2"/>
      <c r="Y27" s="2"/>
      <c r="Z27" s="2"/>
      <c r="AA27" s="2"/>
      <c r="AB27" s="2"/>
      <c r="AC27" s="2"/>
      <c r="AD27" s="2"/>
      <c r="AE27" s="2"/>
      <c r="AF27" s="2"/>
      <c r="AG27" s="2"/>
    </row>
    <row r="28" spans="1:33" x14ac:dyDescent="0.3">
      <c r="A28" s="2"/>
      <c r="B28" s="180"/>
      <c r="C28" s="182"/>
      <c r="D28" s="182"/>
      <c r="E28" s="182"/>
      <c r="F28" s="182"/>
      <c r="G28" s="182"/>
      <c r="H28" s="182"/>
      <c r="I28" s="182"/>
      <c r="J28" s="182"/>
      <c r="K28" s="182"/>
      <c r="L28" s="182"/>
      <c r="M28" s="182"/>
      <c r="N28" s="182"/>
      <c r="O28" s="182"/>
      <c r="P28" s="182"/>
      <c r="Q28" s="182"/>
      <c r="R28" s="183"/>
      <c r="S28" s="2"/>
      <c r="T28" s="2"/>
      <c r="U28" s="2"/>
      <c r="V28" s="2"/>
      <c r="W28" s="2"/>
      <c r="X28" s="2"/>
      <c r="Y28" s="2"/>
      <c r="Z28" s="2"/>
      <c r="AA28" s="2"/>
      <c r="AB28" s="2"/>
      <c r="AC28" s="2"/>
      <c r="AD28" s="2"/>
      <c r="AE28" s="2"/>
      <c r="AF28" s="2"/>
      <c r="AG28" s="2"/>
    </row>
    <row r="29" spans="1:33" x14ac:dyDescent="0.3">
      <c r="A29" s="2"/>
      <c r="B29" s="180"/>
      <c r="C29" s="182"/>
      <c r="D29" s="182"/>
      <c r="E29" s="182"/>
      <c r="F29" s="182"/>
      <c r="G29" s="182"/>
      <c r="H29" s="182"/>
      <c r="I29" s="182"/>
      <c r="J29" s="182"/>
      <c r="K29" s="182"/>
      <c r="L29" s="182"/>
      <c r="M29" s="182"/>
      <c r="N29" s="182"/>
      <c r="O29" s="182"/>
      <c r="P29" s="182"/>
      <c r="Q29" s="182"/>
      <c r="R29" s="183"/>
      <c r="S29" s="2"/>
      <c r="T29" s="2"/>
      <c r="U29" s="2"/>
      <c r="V29" s="2"/>
      <c r="W29" s="2"/>
      <c r="X29" s="2"/>
      <c r="Y29" s="2"/>
      <c r="Z29" s="2"/>
      <c r="AA29" s="2"/>
      <c r="AB29" s="2"/>
      <c r="AC29" s="2"/>
      <c r="AD29" s="2"/>
      <c r="AE29" s="2"/>
      <c r="AF29" s="2"/>
      <c r="AG29" s="2"/>
    </row>
    <row r="30" spans="1:33" x14ac:dyDescent="0.3">
      <c r="A30" s="2"/>
      <c r="B30" s="180"/>
      <c r="C30" s="182"/>
      <c r="D30" s="182"/>
      <c r="E30" s="182"/>
      <c r="F30" s="182"/>
      <c r="G30" s="182"/>
      <c r="H30" s="182"/>
      <c r="I30" s="182"/>
      <c r="J30" s="182"/>
      <c r="K30" s="182"/>
      <c r="L30" s="182"/>
      <c r="M30" s="182"/>
      <c r="N30" s="182"/>
      <c r="O30" s="182"/>
      <c r="P30" s="182"/>
      <c r="Q30" s="182"/>
      <c r="R30" s="183"/>
      <c r="S30" s="2"/>
      <c r="T30" s="2"/>
      <c r="U30" s="2"/>
      <c r="V30" s="2"/>
      <c r="W30" s="2"/>
      <c r="X30" s="2"/>
      <c r="Y30" s="2"/>
      <c r="Z30" s="2"/>
      <c r="AA30" s="2"/>
      <c r="AB30" s="2"/>
      <c r="AC30" s="2"/>
      <c r="AD30" s="2"/>
      <c r="AE30" s="2"/>
      <c r="AF30" s="2"/>
      <c r="AG30" s="2"/>
    </row>
    <row r="31" spans="1:33" x14ac:dyDescent="0.3">
      <c r="A31" s="2"/>
      <c r="B31" s="180"/>
      <c r="C31" s="182"/>
      <c r="D31" s="182"/>
      <c r="E31" s="182"/>
      <c r="F31" s="182"/>
      <c r="G31" s="182"/>
      <c r="H31" s="182"/>
      <c r="I31" s="182"/>
      <c r="J31" s="182"/>
      <c r="K31" s="182"/>
      <c r="L31" s="182"/>
      <c r="M31" s="182"/>
      <c r="N31" s="182"/>
      <c r="O31" s="182"/>
      <c r="P31" s="182"/>
      <c r="Q31" s="182"/>
      <c r="R31" s="183"/>
      <c r="S31" s="2"/>
      <c r="T31" s="2"/>
      <c r="U31" s="2"/>
      <c r="V31" s="2"/>
      <c r="W31" s="2"/>
      <c r="X31" s="2"/>
      <c r="Y31" s="2"/>
      <c r="Z31" s="2"/>
      <c r="AA31" s="2"/>
      <c r="AB31" s="2"/>
      <c r="AC31" s="2"/>
      <c r="AD31" s="2"/>
      <c r="AE31" s="2"/>
      <c r="AF31" s="2"/>
      <c r="AG31" s="2"/>
    </row>
    <row r="32" spans="1:33" x14ac:dyDescent="0.3">
      <c r="A32" s="2"/>
      <c r="B32" s="180"/>
      <c r="C32" s="182"/>
      <c r="D32" s="182"/>
      <c r="E32" s="182"/>
      <c r="F32" s="182"/>
      <c r="G32" s="182"/>
      <c r="H32" s="182"/>
      <c r="I32" s="182"/>
      <c r="J32" s="182"/>
      <c r="K32" s="182"/>
      <c r="L32" s="182"/>
      <c r="M32" s="182"/>
      <c r="N32" s="182"/>
      <c r="O32" s="182"/>
      <c r="P32" s="182"/>
      <c r="Q32" s="182"/>
      <c r="R32" s="183"/>
      <c r="S32" s="2"/>
      <c r="T32" s="2"/>
      <c r="U32" s="2"/>
      <c r="V32" s="2"/>
      <c r="W32" s="2"/>
      <c r="X32" s="2"/>
      <c r="Y32" s="2"/>
      <c r="Z32" s="2"/>
      <c r="AA32" s="2"/>
      <c r="AB32" s="2"/>
      <c r="AC32" s="2"/>
      <c r="AD32" s="2"/>
      <c r="AE32" s="2"/>
      <c r="AF32" s="2"/>
      <c r="AG32" s="2"/>
    </row>
    <row r="33" spans="1:33" x14ac:dyDescent="0.3">
      <c r="A33" s="2"/>
      <c r="B33" s="180"/>
      <c r="C33" s="182"/>
      <c r="D33" s="182"/>
      <c r="E33" s="182"/>
      <c r="F33" s="182"/>
      <c r="G33" s="182"/>
      <c r="H33" s="182"/>
      <c r="I33" s="182"/>
      <c r="J33" s="182"/>
      <c r="K33" s="182"/>
      <c r="L33" s="182"/>
      <c r="M33" s="182"/>
      <c r="N33" s="182"/>
      <c r="O33" s="182"/>
      <c r="P33" s="182"/>
      <c r="Q33" s="182"/>
      <c r="R33" s="183"/>
      <c r="S33" s="2"/>
      <c r="T33" s="2"/>
      <c r="U33" s="2"/>
      <c r="V33" s="2"/>
      <c r="W33" s="2"/>
      <c r="X33" s="2"/>
      <c r="Y33" s="2"/>
      <c r="Z33" s="2"/>
      <c r="AA33" s="2"/>
      <c r="AB33" s="2"/>
      <c r="AC33" s="2"/>
      <c r="AD33" s="2"/>
      <c r="AE33" s="2"/>
      <c r="AF33" s="2"/>
      <c r="AG33" s="2"/>
    </row>
    <row r="34" spans="1:33" x14ac:dyDescent="0.3">
      <c r="A34" s="2"/>
      <c r="B34" s="180"/>
      <c r="C34" s="182"/>
      <c r="D34" s="182"/>
      <c r="E34" s="182"/>
      <c r="F34" s="182"/>
      <c r="G34" s="182"/>
      <c r="H34" s="182"/>
      <c r="I34" s="182"/>
      <c r="J34" s="182"/>
      <c r="K34" s="182"/>
      <c r="L34" s="182"/>
      <c r="M34" s="182"/>
      <c r="N34" s="182"/>
      <c r="O34" s="182"/>
      <c r="P34" s="182"/>
      <c r="Q34" s="182"/>
      <c r="R34" s="183"/>
      <c r="S34" s="2"/>
      <c r="T34" s="2"/>
      <c r="U34" s="2"/>
      <c r="V34" s="2"/>
      <c r="W34" s="2"/>
      <c r="X34" s="2"/>
      <c r="Y34" s="2"/>
      <c r="Z34" s="2"/>
      <c r="AA34" s="2"/>
      <c r="AB34" s="2"/>
      <c r="AC34" s="2"/>
      <c r="AD34" s="2"/>
      <c r="AE34" s="2"/>
      <c r="AF34" s="2"/>
      <c r="AG34" s="2"/>
    </row>
    <row r="35" spans="1:33" x14ac:dyDescent="0.3">
      <c r="A35" s="2"/>
      <c r="B35" s="180"/>
      <c r="C35" s="182"/>
      <c r="D35" s="182"/>
      <c r="E35" s="182"/>
      <c r="F35" s="182"/>
      <c r="G35" s="182"/>
      <c r="H35" s="182"/>
      <c r="I35" s="182"/>
      <c r="J35" s="182"/>
      <c r="K35" s="182"/>
      <c r="L35" s="182"/>
      <c r="M35" s="182"/>
      <c r="N35" s="182"/>
      <c r="O35" s="182"/>
      <c r="P35" s="182"/>
      <c r="Q35" s="182"/>
      <c r="R35" s="183"/>
      <c r="S35" s="2"/>
      <c r="T35" s="2"/>
      <c r="U35" s="2"/>
      <c r="V35" s="2"/>
      <c r="W35" s="2"/>
      <c r="X35" s="2"/>
      <c r="Y35" s="2"/>
      <c r="Z35" s="2"/>
      <c r="AA35" s="2"/>
      <c r="AB35" s="2"/>
      <c r="AC35" s="2"/>
      <c r="AD35" s="2"/>
      <c r="AE35" s="2"/>
      <c r="AF35" s="2"/>
      <c r="AG35" s="2"/>
    </row>
    <row r="36" spans="1:33" x14ac:dyDescent="0.3">
      <c r="A36" s="2"/>
      <c r="B36" s="184"/>
      <c r="C36" s="185"/>
      <c r="D36" s="185"/>
      <c r="E36" s="185"/>
      <c r="F36" s="185"/>
      <c r="G36" s="185"/>
      <c r="H36" s="185"/>
      <c r="I36" s="185"/>
      <c r="J36" s="185"/>
      <c r="K36" s="185"/>
      <c r="L36" s="185"/>
      <c r="M36" s="185"/>
      <c r="N36" s="185"/>
      <c r="O36" s="185"/>
      <c r="P36" s="185"/>
      <c r="Q36" s="185"/>
      <c r="R36" s="186"/>
      <c r="S36" s="2"/>
      <c r="T36" s="2"/>
      <c r="U36" s="2"/>
      <c r="V36" s="2"/>
      <c r="W36" s="2"/>
      <c r="X36" s="2"/>
      <c r="Y36" s="2"/>
      <c r="Z36" s="2"/>
      <c r="AA36" s="2"/>
      <c r="AB36" s="2"/>
      <c r="AC36" s="2"/>
      <c r="AD36" s="2"/>
      <c r="AE36" s="2"/>
      <c r="AF36" s="2"/>
      <c r="AG36" s="2"/>
    </row>
    <row r="37" spans="1:33"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1:33"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x14ac:dyDescent="0.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x14ac:dyDescent="0.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x14ac:dyDescent="0.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x14ac:dyDescent="0.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x14ac:dyDescent="0.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x14ac:dyDescent="0.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x14ac:dyDescent="0.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x14ac:dyDescent="0.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x14ac:dyDescent="0.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x14ac:dyDescent="0.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x14ac:dyDescent="0.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2:33" x14ac:dyDescent="0.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2:33" x14ac:dyDescent="0.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2:33" x14ac:dyDescent="0.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2:33" x14ac:dyDescent="0.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2:33" x14ac:dyDescent="0.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2:33" x14ac:dyDescent="0.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2:33" x14ac:dyDescent="0.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2:33" x14ac:dyDescent="0.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2:33" x14ac:dyDescent="0.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2:33" x14ac:dyDescent="0.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2:33" x14ac:dyDescent="0.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2:33" x14ac:dyDescent="0.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2:33" x14ac:dyDescent="0.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2:33" x14ac:dyDescent="0.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2:33" x14ac:dyDescent="0.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2:33" x14ac:dyDescent="0.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2:33" x14ac:dyDescent="0.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2:33" x14ac:dyDescent="0.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2:33" x14ac:dyDescent="0.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2:33" x14ac:dyDescent="0.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2:33" x14ac:dyDescent="0.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2:33" x14ac:dyDescent="0.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2:33" x14ac:dyDescent="0.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2:33" x14ac:dyDescent="0.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2:33" x14ac:dyDescent="0.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2:33" x14ac:dyDescent="0.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2:33" x14ac:dyDescent="0.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2:33" x14ac:dyDescent="0.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2:33" x14ac:dyDescent="0.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2:33" x14ac:dyDescent="0.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2:33" x14ac:dyDescent="0.3">
      <c r="B95" s="122"/>
      <c r="C95" s="12"/>
      <c r="D95" s="12" t="s">
        <v>102</v>
      </c>
      <c r="E95" s="12" t="s">
        <v>103</v>
      </c>
      <c r="F95" s="447" t="s">
        <v>105</v>
      </c>
      <c r="G95" s="448"/>
      <c r="H95" s="122"/>
      <c r="I95" s="2"/>
      <c r="J95" s="2"/>
      <c r="K95" s="2"/>
      <c r="L95" s="2"/>
      <c r="M95" s="2"/>
      <c r="N95" s="2"/>
      <c r="O95" s="2"/>
      <c r="P95" s="449" t="s">
        <v>203</v>
      </c>
      <c r="Q95" s="450"/>
      <c r="R95" s="450"/>
      <c r="S95" s="450"/>
      <c r="T95" s="450"/>
      <c r="U95" s="450"/>
      <c r="V95" s="450"/>
      <c r="W95" s="451"/>
      <c r="X95" s="2"/>
      <c r="Y95" s="2"/>
      <c r="Z95" s="2"/>
      <c r="AA95" s="2"/>
      <c r="AB95" s="2"/>
      <c r="AC95" s="2"/>
      <c r="AD95" s="2"/>
      <c r="AE95" s="2"/>
      <c r="AF95" s="2"/>
      <c r="AG95" s="2"/>
    </row>
    <row r="96" spans="2:33" x14ac:dyDescent="0.3">
      <c r="B96" s="123"/>
      <c r="C96" s="136" t="s">
        <v>99</v>
      </c>
      <c r="D96" s="14" t="s">
        <v>101</v>
      </c>
      <c r="E96" s="14" t="s">
        <v>104</v>
      </c>
      <c r="F96" s="12" t="s">
        <v>92</v>
      </c>
      <c r="G96" s="13" t="s">
        <v>106</v>
      </c>
      <c r="H96" s="16" t="s">
        <v>26</v>
      </c>
      <c r="I96" s="2"/>
      <c r="J96" s="2"/>
      <c r="K96" s="2"/>
      <c r="L96" s="2"/>
      <c r="M96" s="2"/>
      <c r="N96" s="2"/>
      <c r="O96" s="2"/>
      <c r="P96" s="280"/>
      <c r="Q96" s="280" t="s">
        <v>31</v>
      </c>
      <c r="R96" s="280" t="s">
        <v>164</v>
      </c>
      <c r="S96" s="280" t="s">
        <v>32</v>
      </c>
      <c r="T96" s="280" t="s">
        <v>165</v>
      </c>
      <c r="U96" s="280" t="s">
        <v>68</v>
      </c>
      <c r="V96" s="280" t="s">
        <v>34</v>
      </c>
      <c r="W96" s="280" t="s">
        <v>166</v>
      </c>
      <c r="X96" s="2"/>
      <c r="Y96" s="2"/>
      <c r="Z96" s="2"/>
      <c r="AA96" s="2"/>
      <c r="AB96" s="2"/>
      <c r="AC96" s="2"/>
      <c r="AD96" s="2"/>
      <c r="AE96" s="2"/>
      <c r="AF96" s="2"/>
      <c r="AG96" s="2"/>
    </row>
    <row r="97" spans="2:33" x14ac:dyDescent="0.3">
      <c r="B97" s="10">
        <v>1</v>
      </c>
      <c r="C97" s="10"/>
      <c r="D97" s="10"/>
      <c r="E97" s="153">
        <f>SUM(C97*D97)</f>
        <v>0</v>
      </c>
      <c r="F97" s="111"/>
      <c r="G97" s="111"/>
      <c r="H97" s="121">
        <v>0.03</v>
      </c>
      <c r="I97" s="2"/>
      <c r="J97" s="2"/>
      <c r="K97" s="2"/>
      <c r="L97" s="2"/>
      <c r="M97" s="2"/>
      <c r="N97" s="2"/>
      <c r="O97" s="2"/>
      <c r="P97" s="10"/>
      <c r="Q97" s="280" t="s">
        <v>196</v>
      </c>
      <c r="R97" s="146" t="s">
        <v>197</v>
      </c>
      <c r="S97" s="146" t="s">
        <v>199</v>
      </c>
      <c r="T97" s="146" t="s">
        <v>197</v>
      </c>
      <c r="U97" s="146" t="s">
        <v>197</v>
      </c>
      <c r="V97" s="146" t="s">
        <v>196</v>
      </c>
      <c r="W97" s="146" t="s">
        <v>198</v>
      </c>
      <c r="X97" s="2"/>
      <c r="Y97" s="2"/>
      <c r="Z97" s="2"/>
      <c r="AA97" s="2"/>
      <c r="AB97" s="2"/>
      <c r="AC97" s="2"/>
      <c r="AD97" s="2"/>
      <c r="AE97" s="2"/>
      <c r="AF97" s="2"/>
      <c r="AG97" s="2"/>
    </row>
    <row r="98" spans="2:33" x14ac:dyDescent="0.3">
      <c r="B98" s="10">
        <v>2</v>
      </c>
      <c r="C98" s="10"/>
      <c r="D98" s="10"/>
      <c r="E98" s="153">
        <f t="shared" ref="E98:E108" si="3">SUM(C98*D98)</f>
        <v>0</v>
      </c>
      <c r="F98" s="111"/>
      <c r="G98" s="111"/>
      <c r="H98" s="18">
        <v>0.03</v>
      </c>
      <c r="I98" s="2"/>
      <c r="J98" s="2"/>
      <c r="K98" s="2"/>
      <c r="L98" s="2"/>
      <c r="M98" s="2"/>
      <c r="N98" s="2"/>
      <c r="O98" s="2"/>
      <c r="P98" s="10">
        <v>1</v>
      </c>
      <c r="Q98" s="17">
        <f>SUM(demogr!J16)</f>
        <v>4387</v>
      </c>
      <c r="R98" s="124">
        <f t="shared" ref="R98:R109" si="4">SUM(G6/Q98)</f>
        <v>0</v>
      </c>
      <c r="S98" s="17">
        <f>SUM(demogr!R13)</f>
        <v>4408</v>
      </c>
      <c r="T98" s="124">
        <f t="shared" ref="T98:T109" si="5">SUM(D6/S98)</f>
        <v>0</v>
      </c>
      <c r="U98" s="124">
        <f t="shared" ref="U98:U109" si="6">SUM(E6/S98)</f>
        <v>0</v>
      </c>
      <c r="V98" s="17">
        <f>SUM(demogr!F16)</f>
        <v>4282</v>
      </c>
      <c r="W98" s="124">
        <f t="shared" ref="W98:W109" si="7">SUM(H6/V98)</f>
        <v>0</v>
      </c>
      <c r="X98" s="2"/>
      <c r="Y98" s="2"/>
      <c r="Z98" s="2"/>
      <c r="AA98" s="2"/>
      <c r="AB98" s="2"/>
      <c r="AC98" s="2"/>
      <c r="AD98" s="2"/>
      <c r="AE98" s="2"/>
      <c r="AF98" s="2"/>
      <c r="AG98" s="2"/>
    </row>
    <row r="99" spans="2:33" x14ac:dyDescent="0.3">
      <c r="B99" s="10">
        <v>3</v>
      </c>
      <c r="C99" s="10"/>
      <c r="D99" s="10"/>
      <c r="E99" s="153">
        <f t="shared" si="3"/>
        <v>0</v>
      </c>
      <c r="F99" s="111"/>
      <c r="G99" s="111"/>
      <c r="H99" s="18">
        <v>0.03</v>
      </c>
      <c r="I99" s="2"/>
      <c r="J99" s="2"/>
      <c r="K99" s="2"/>
      <c r="L99" s="2"/>
      <c r="M99" s="2"/>
      <c r="N99" s="2"/>
      <c r="O99" s="2"/>
      <c r="P99" s="10">
        <v>2</v>
      </c>
      <c r="Q99" s="17">
        <f>SUM(Q98)</f>
        <v>4387</v>
      </c>
      <c r="R99" s="124">
        <f t="shared" si="4"/>
        <v>0</v>
      </c>
      <c r="S99" s="17">
        <f>SUM(S98)</f>
        <v>4408</v>
      </c>
      <c r="T99" s="124">
        <f t="shared" si="5"/>
        <v>0</v>
      </c>
      <c r="U99" s="124">
        <f t="shared" si="6"/>
        <v>0</v>
      </c>
      <c r="V99" s="17">
        <f>SUM(V98)</f>
        <v>4282</v>
      </c>
      <c r="W99" s="124">
        <f t="shared" si="7"/>
        <v>0</v>
      </c>
      <c r="X99" s="2"/>
      <c r="Y99" s="2"/>
      <c r="Z99" s="2"/>
      <c r="AA99" s="2"/>
      <c r="AB99" s="2"/>
      <c r="AC99" s="2"/>
      <c r="AD99" s="2"/>
      <c r="AE99" s="2"/>
      <c r="AF99" s="2"/>
      <c r="AG99" s="2"/>
    </row>
    <row r="100" spans="2:33" x14ac:dyDescent="0.3">
      <c r="B100" s="10">
        <v>4</v>
      </c>
      <c r="C100" s="10"/>
      <c r="D100" s="10"/>
      <c r="E100" s="153">
        <f t="shared" si="3"/>
        <v>0</v>
      </c>
      <c r="F100" s="111"/>
      <c r="G100" s="111"/>
      <c r="H100" s="18">
        <v>0.03</v>
      </c>
      <c r="I100" s="2"/>
      <c r="J100" s="2"/>
      <c r="K100" s="2"/>
      <c r="L100" s="2"/>
      <c r="M100" s="2"/>
      <c r="N100" s="2"/>
      <c r="O100" s="2"/>
      <c r="P100" s="10">
        <v>3</v>
      </c>
      <c r="Q100" s="17">
        <f>SUM(Q98)</f>
        <v>4387</v>
      </c>
      <c r="R100" s="124">
        <f t="shared" si="4"/>
        <v>0</v>
      </c>
      <c r="S100" s="17">
        <f>SUM(S98)</f>
        <v>4408</v>
      </c>
      <c r="T100" s="124">
        <f t="shared" si="5"/>
        <v>0</v>
      </c>
      <c r="U100" s="124">
        <f t="shared" si="6"/>
        <v>0</v>
      </c>
      <c r="V100" s="17">
        <f>SUM(V98)</f>
        <v>4282</v>
      </c>
      <c r="W100" s="124">
        <f t="shared" si="7"/>
        <v>0</v>
      </c>
      <c r="X100" s="2"/>
      <c r="Y100" s="2"/>
      <c r="Z100" s="2"/>
      <c r="AA100" s="2"/>
      <c r="AB100" s="2"/>
      <c r="AC100" s="2"/>
      <c r="AD100" s="2"/>
      <c r="AE100" s="2"/>
      <c r="AF100" s="2"/>
      <c r="AG100" s="2"/>
    </row>
    <row r="101" spans="2:33" x14ac:dyDescent="0.3">
      <c r="B101" s="10">
        <v>5</v>
      </c>
      <c r="C101" s="10"/>
      <c r="D101" s="10"/>
      <c r="E101" s="153">
        <f t="shared" si="3"/>
        <v>0</v>
      </c>
      <c r="F101" s="111"/>
      <c r="G101" s="111"/>
      <c r="H101" s="18">
        <v>0.03</v>
      </c>
      <c r="I101" s="2"/>
      <c r="J101" s="2"/>
      <c r="K101" s="2"/>
      <c r="L101" s="2"/>
      <c r="M101" s="2"/>
      <c r="N101" s="2"/>
      <c r="O101" s="2"/>
      <c r="P101" s="10">
        <v>4</v>
      </c>
      <c r="Q101" s="17"/>
      <c r="R101" s="124" t="e">
        <f t="shared" si="4"/>
        <v>#DIV/0!</v>
      </c>
      <c r="S101" s="17">
        <f>SUM(S98)</f>
        <v>4408</v>
      </c>
      <c r="T101" s="124">
        <f t="shared" si="5"/>
        <v>0</v>
      </c>
      <c r="U101" s="124">
        <f t="shared" si="6"/>
        <v>0</v>
      </c>
      <c r="V101" s="17">
        <f>SUM(V98)</f>
        <v>4282</v>
      </c>
      <c r="W101" s="124">
        <f t="shared" si="7"/>
        <v>0</v>
      </c>
      <c r="X101" s="2"/>
      <c r="Y101" s="2"/>
      <c r="Z101" s="2"/>
      <c r="AA101" s="2"/>
      <c r="AB101" s="2"/>
      <c r="AC101" s="2"/>
      <c r="AD101" s="2"/>
      <c r="AE101" s="2"/>
      <c r="AF101" s="2"/>
      <c r="AG101" s="2"/>
    </row>
    <row r="102" spans="2:33" x14ac:dyDescent="0.3">
      <c r="B102" s="10">
        <v>6</v>
      </c>
      <c r="C102" s="10"/>
      <c r="D102" s="10"/>
      <c r="E102" s="153">
        <f t="shared" si="3"/>
        <v>0</v>
      </c>
      <c r="F102" s="111"/>
      <c r="G102" s="111"/>
      <c r="H102" s="18">
        <v>0.03</v>
      </c>
      <c r="I102" s="2"/>
      <c r="J102" s="2"/>
      <c r="K102" s="2"/>
      <c r="L102" s="2"/>
      <c r="M102" s="2"/>
      <c r="N102" s="2"/>
      <c r="O102" s="2"/>
      <c r="P102" s="10">
        <v>5</v>
      </c>
      <c r="Q102" s="17"/>
      <c r="R102" s="124" t="e">
        <f t="shared" si="4"/>
        <v>#DIV/0!</v>
      </c>
      <c r="S102" s="17">
        <f>SUM(S98)</f>
        <v>4408</v>
      </c>
      <c r="T102" s="124">
        <f t="shared" si="5"/>
        <v>0</v>
      </c>
      <c r="U102" s="124">
        <f t="shared" si="6"/>
        <v>0</v>
      </c>
      <c r="V102" s="17">
        <f>SUM(V98)</f>
        <v>4282</v>
      </c>
      <c r="W102" s="124">
        <f t="shared" si="7"/>
        <v>0</v>
      </c>
      <c r="X102" s="2"/>
      <c r="Y102" s="2"/>
      <c r="Z102" s="2"/>
      <c r="AA102" s="2"/>
      <c r="AB102" s="2"/>
      <c r="AC102" s="2"/>
      <c r="AD102" s="2"/>
      <c r="AE102" s="2"/>
      <c r="AF102" s="2"/>
      <c r="AG102" s="2"/>
    </row>
    <row r="103" spans="2:33" x14ac:dyDescent="0.3">
      <c r="B103" s="10">
        <v>7</v>
      </c>
      <c r="C103" s="10"/>
      <c r="D103" s="10"/>
      <c r="E103" s="153">
        <f t="shared" si="3"/>
        <v>0</v>
      </c>
      <c r="F103" s="111"/>
      <c r="G103" s="111"/>
      <c r="H103" s="18">
        <v>0.03</v>
      </c>
      <c r="I103" s="2"/>
      <c r="J103" s="2"/>
      <c r="K103" s="2"/>
      <c r="L103" s="2"/>
      <c r="M103" s="2"/>
      <c r="N103" s="2"/>
      <c r="O103" s="2"/>
      <c r="P103" s="10">
        <v>6</v>
      </c>
      <c r="Q103" s="17"/>
      <c r="R103" s="124" t="e">
        <f t="shared" si="4"/>
        <v>#DIV/0!</v>
      </c>
      <c r="S103" s="17">
        <f>SUM(S98)</f>
        <v>4408</v>
      </c>
      <c r="T103" s="124">
        <f t="shared" si="5"/>
        <v>0</v>
      </c>
      <c r="U103" s="124">
        <f t="shared" si="6"/>
        <v>0</v>
      </c>
      <c r="V103" s="17">
        <f>SUM(V98)</f>
        <v>4282</v>
      </c>
      <c r="W103" s="124">
        <f t="shared" si="7"/>
        <v>5.955161139654367E-2</v>
      </c>
      <c r="X103" s="2"/>
      <c r="Y103" s="2"/>
      <c r="Z103" s="2"/>
      <c r="AA103" s="2"/>
      <c r="AB103" s="2"/>
      <c r="AC103" s="2"/>
      <c r="AD103" s="2"/>
      <c r="AE103" s="2"/>
      <c r="AF103" s="2"/>
      <c r="AG103" s="2"/>
    </row>
    <row r="104" spans="2:33" x14ac:dyDescent="0.3">
      <c r="B104" s="10">
        <v>8</v>
      </c>
      <c r="C104" s="10"/>
      <c r="D104" s="10"/>
      <c r="E104" s="153">
        <f t="shared" si="3"/>
        <v>0</v>
      </c>
      <c r="F104" s="111"/>
      <c r="G104" s="111"/>
      <c r="H104" s="18">
        <v>0.03</v>
      </c>
      <c r="I104" s="2"/>
      <c r="J104" s="2"/>
      <c r="K104" s="2"/>
      <c r="L104" s="2"/>
      <c r="M104" s="2"/>
      <c r="N104" s="2"/>
      <c r="O104" s="2"/>
      <c r="P104" s="10">
        <v>7</v>
      </c>
      <c r="Q104" s="17"/>
      <c r="R104" s="124" t="e">
        <f t="shared" si="4"/>
        <v>#DIV/0!</v>
      </c>
      <c r="S104" s="17">
        <f>SUM(S98)</f>
        <v>4408</v>
      </c>
      <c r="T104" s="124">
        <f t="shared" si="5"/>
        <v>6.0024954627949177E-2</v>
      </c>
      <c r="U104" s="124">
        <f t="shared" si="6"/>
        <v>0</v>
      </c>
      <c r="V104" s="17">
        <f>SUM(V98)</f>
        <v>4282</v>
      </c>
      <c r="W104" s="124">
        <f t="shared" si="7"/>
        <v>5.955161139654367E-2</v>
      </c>
      <c r="X104" s="2"/>
      <c r="Y104" s="2"/>
      <c r="Z104" s="2"/>
      <c r="AA104" s="2"/>
      <c r="AB104" s="2"/>
      <c r="AC104" s="2"/>
      <c r="AD104" s="2"/>
      <c r="AE104" s="2"/>
      <c r="AF104" s="2"/>
      <c r="AG104" s="2"/>
    </row>
    <row r="105" spans="2:33" x14ac:dyDescent="0.3">
      <c r="B105" s="10">
        <v>9</v>
      </c>
      <c r="C105" s="10"/>
      <c r="D105" s="10"/>
      <c r="E105" s="153">
        <f t="shared" si="3"/>
        <v>0</v>
      </c>
      <c r="F105" s="111"/>
      <c r="G105" s="111"/>
      <c r="H105" s="18">
        <v>0.03</v>
      </c>
      <c r="I105" s="2"/>
      <c r="J105" s="2"/>
      <c r="K105" s="2"/>
      <c r="L105" s="2"/>
      <c r="M105" s="2"/>
      <c r="N105" s="2"/>
      <c r="O105" s="2"/>
      <c r="P105" s="10">
        <v>8</v>
      </c>
      <c r="Q105" s="17"/>
      <c r="R105" s="124" t="e">
        <f t="shared" si="4"/>
        <v>#DIV/0!</v>
      </c>
      <c r="S105" s="17">
        <f>SUM(S98)</f>
        <v>4408</v>
      </c>
      <c r="T105" s="124">
        <f t="shared" si="5"/>
        <v>6.0024954627949177E-2</v>
      </c>
      <c r="U105" s="124">
        <f t="shared" si="6"/>
        <v>0</v>
      </c>
      <c r="V105" s="17">
        <f>SUM(V98)</f>
        <v>4282</v>
      </c>
      <c r="W105" s="124">
        <f t="shared" si="7"/>
        <v>5.955161139654367E-2</v>
      </c>
      <c r="X105" s="2"/>
      <c r="Y105" s="2"/>
      <c r="Z105" s="2"/>
      <c r="AA105" s="2"/>
      <c r="AB105" s="2"/>
      <c r="AC105" s="2"/>
      <c r="AD105" s="2"/>
      <c r="AE105" s="2"/>
      <c r="AF105" s="2"/>
      <c r="AG105" s="2"/>
    </row>
    <row r="106" spans="2:33" x14ac:dyDescent="0.3">
      <c r="B106" s="10">
        <v>10</v>
      </c>
      <c r="C106" s="10"/>
      <c r="D106" s="10"/>
      <c r="E106" s="153">
        <f t="shared" si="3"/>
        <v>0</v>
      </c>
      <c r="F106" s="111"/>
      <c r="G106" s="111"/>
      <c r="H106" s="18">
        <v>0.03</v>
      </c>
      <c r="I106" s="2"/>
      <c r="J106" s="2"/>
      <c r="K106" s="2"/>
      <c r="L106" s="2"/>
      <c r="M106" s="2"/>
      <c r="N106" s="2"/>
      <c r="O106" s="2"/>
      <c r="P106" s="10">
        <v>9</v>
      </c>
      <c r="Q106" s="17"/>
      <c r="R106" s="124" t="e">
        <f t="shared" si="4"/>
        <v>#DIV/0!</v>
      </c>
      <c r="S106" s="17">
        <f>SUM(S98)</f>
        <v>4408</v>
      </c>
      <c r="T106" s="124">
        <f t="shared" si="5"/>
        <v>6.0024954627949177E-2</v>
      </c>
      <c r="U106" s="124">
        <f t="shared" si="6"/>
        <v>0</v>
      </c>
      <c r="V106" s="17">
        <f>SUM(V98)</f>
        <v>4282</v>
      </c>
      <c r="W106" s="124">
        <f t="shared" si="7"/>
        <v>5.955161139654367E-2</v>
      </c>
      <c r="X106" s="2"/>
      <c r="Y106" s="2"/>
      <c r="Z106" s="2"/>
      <c r="AA106" s="2"/>
      <c r="AB106" s="2"/>
      <c r="AC106" s="2"/>
      <c r="AD106" s="2"/>
      <c r="AE106" s="2"/>
      <c r="AF106" s="2"/>
      <c r="AG106" s="2"/>
    </row>
    <row r="107" spans="2:33" x14ac:dyDescent="0.3">
      <c r="B107" s="10">
        <v>11</v>
      </c>
      <c r="C107" s="10"/>
      <c r="D107" s="10"/>
      <c r="E107" s="153">
        <f t="shared" si="3"/>
        <v>0</v>
      </c>
      <c r="F107" s="111"/>
      <c r="G107" s="111"/>
      <c r="H107" s="18">
        <v>0.03</v>
      </c>
      <c r="I107" s="2"/>
      <c r="J107" s="2"/>
      <c r="K107" s="2"/>
      <c r="L107" s="2"/>
      <c r="M107" s="2"/>
      <c r="N107" s="2"/>
      <c r="O107" s="2"/>
      <c r="P107" s="10">
        <v>10</v>
      </c>
      <c r="Q107" s="17"/>
      <c r="R107" s="124" t="e">
        <f t="shared" si="4"/>
        <v>#DIV/0!</v>
      </c>
      <c r="S107" s="17">
        <f>SUM(S98)</f>
        <v>4408</v>
      </c>
      <c r="T107" s="124">
        <f t="shared" si="5"/>
        <v>6.0024954627949177E-2</v>
      </c>
      <c r="U107" s="124">
        <f t="shared" si="6"/>
        <v>0</v>
      </c>
      <c r="V107" s="17">
        <f>SUM(V98)</f>
        <v>4282</v>
      </c>
      <c r="W107" s="124">
        <f t="shared" si="7"/>
        <v>5.955161139654367E-2</v>
      </c>
      <c r="X107" s="2"/>
      <c r="Y107" s="2"/>
      <c r="Z107" s="2"/>
      <c r="AA107" s="2"/>
      <c r="AB107" s="2"/>
      <c r="AC107" s="2"/>
      <c r="AD107" s="2"/>
      <c r="AE107" s="2"/>
      <c r="AF107" s="2"/>
      <c r="AG107" s="2"/>
    </row>
    <row r="108" spans="2:33" x14ac:dyDescent="0.3">
      <c r="B108" s="10">
        <v>12</v>
      </c>
      <c r="C108" s="10"/>
      <c r="D108" s="10"/>
      <c r="E108" s="153">
        <f t="shared" si="3"/>
        <v>0</v>
      </c>
      <c r="F108" s="111"/>
      <c r="G108" s="111"/>
      <c r="H108" s="18">
        <v>0.03</v>
      </c>
      <c r="I108" s="2"/>
      <c r="J108" s="2"/>
      <c r="K108" s="2"/>
      <c r="L108" s="2"/>
      <c r="M108" s="2"/>
      <c r="N108" s="2"/>
      <c r="O108" s="2"/>
      <c r="P108" s="10">
        <v>11</v>
      </c>
      <c r="Q108" s="17"/>
      <c r="R108" s="124" t="e">
        <f t="shared" si="4"/>
        <v>#DIV/0!</v>
      </c>
      <c r="S108" s="17">
        <f>SUM(S98)</f>
        <v>4408</v>
      </c>
      <c r="T108" s="124">
        <f t="shared" si="5"/>
        <v>6.0024954627949177E-2</v>
      </c>
      <c r="U108" s="124">
        <f t="shared" si="6"/>
        <v>0</v>
      </c>
      <c r="V108" s="17">
        <f>SUM(V98)</f>
        <v>4282</v>
      </c>
      <c r="W108" s="124">
        <f t="shared" si="7"/>
        <v>5.955161139654367E-2</v>
      </c>
      <c r="X108" s="2"/>
      <c r="Y108" s="2"/>
      <c r="Z108" s="2"/>
      <c r="AA108" s="2"/>
      <c r="AB108" s="2"/>
      <c r="AC108" s="2"/>
      <c r="AD108" s="2"/>
      <c r="AE108" s="2"/>
      <c r="AF108" s="2"/>
      <c r="AG108" s="2"/>
    </row>
    <row r="109" spans="2:33" x14ac:dyDescent="0.3">
      <c r="B109" s="2"/>
      <c r="C109" s="2"/>
      <c r="D109" s="2"/>
      <c r="E109" s="2"/>
      <c r="F109" s="2"/>
      <c r="G109" s="2"/>
      <c r="H109" s="2"/>
      <c r="I109" s="2"/>
      <c r="J109" s="2"/>
      <c r="K109" s="2"/>
      <c r="L109" s="2"/>
      <c r="M109" s="2"/>
      <c r="N109" s="2"/>
      <c r="O109" s="2"/>
      <c r="P109" s="10">
        <v>12</v>
      </c>
      <c r="Q109" s="17"/>
      <c r="R109" s="124" t="e">
        <f t="shared" si="4"/>
        <v>#DIV/0!</v>
      </c>
      <c r="S109" s="17">
        <f>SUM(S98)</f>
        <v>4408</v>
      </c>
      <c r="T109" s="124">
        <f t="shared" si="5"/>
        <v>0.125</v>
      </c>
      <c r="U109" s="124">
        <f t="shared" si="6"/>
        <v>0</v>
      </c>
      <c r="V109" s="17">
        <f>SUM(V98)</f>
        <v>4282</v>
      </c>
      <c r="W109" s="124">
        <f t="shared" si="7"/>
        <v>0.12470808033629145</v>
      </c>
      <c r="X109" s="2"/>
      <c r="Y109" s="2"/>
      <c r="Z109" s="2"/>
      <c r="AA109" s="2"/>
      <c r="AB109" s="2"/>
      <c r="AC109" s="2"/>
      <c r="AD109" s="2"/>
      <c r="AE109" s="2"/>
      <c r="AF109" s="2"/>
      <c r="AG109" s="2"/>
    </row>
    <row r="110" spans="2:33" x14ac:dyDescent="0.3">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2:33" x14ac:dyDescent="0.3">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2:33" x14ac:dyDescent="0.3">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2:33" x14ac:dyDescent="0.3">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2:33" x14ac:dyDescent="0.3">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2:33" x14ac:dyDescent="0.3">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2:33" x14ac:dyDescent="0.3">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2:33" x14ac:dyDescent="0.3">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2:33" x14ac:dyDescent="0.3">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2:33" x14ac:dyDescent="0.3">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2:33" x14ac:dyDescent="0.3">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2:33" x14ac:dyDescent="0.3">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2:33" x14ac:dyDescent="0.3">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2:33" x14ac:dyDescent="0.3">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2:33" x14ac:dyDescent="0.3">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2:33" x14ac:dyDescent="0.3">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2:33" x14ac:dyDescent="0.3">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2:33" x14ac:dyDescent="0.3">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2:33" x14ac:dyDescent="0.3">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2:33" x14ac:dyDescent="0.3">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2:33" x14ac:dyDescent="0.3">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2:33" x14ac:dyDescent="0.3">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2:33" x14ac:dyDescent="0.3">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sheetData>
  <mergeCells count="3">
    <mergeCell ref="P95:W95"/>
    <mergeCell ref="F95:G95"/>
    <mergeCell ref="B3:H4"/>
  </mergeCells>
  <hyperlinks>
    <hyperlink ref="F95:G95" location="sykefr!A1" display="sjukefråvere i %"/>
    <hyperlink ref="C96" location="'tal tils'!A1" display="tal tils"/>
    <hyperlink ref="A1" location="FREMSIDE_ØKONOMI!A1" display="TILBAKE TIL FRAMSIDA"/>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H73"/>
  <sheetViews>
    <sheetView workbookViewId="0">
      <pane ySplit="390" activePane="bottomLeft"/>
      <selection activeCell="K28" sqref="K28"/>
      <selection pane="bottomLeft"/>
    </sheetView>
  </sheetViews>
  <sheetFormatPr baseColWidth="10" defaultColWidth="11.453125" defaultRowHeight="12" x14ac:dyDescent="0.3"/>
  <cols>
    <col min="1" max="1" width="2.26953125" style="1" customWidth="1"/>
    <col min="2" max="2" width="2.81640625" style="1" customWidth="1"/>
    <col min="3" max="3" width="6.7265625" style="1" customWidth="1"/>
    <col min="4" max="4" width="6.453125" style="1" customWidth="1"/>
    <col min="5" max="5" width="6.54296875" style="1" customWidth="1"/>
    <col min="6" max="6" width="7.54296875" style="1" customWidth="1"/>
    <col min="7" max="7" width="7.453125" style="1" customWidth="1"/>
    <col min="8" max="8" width="7.1796875" style="1" customWidth="1"/>
    <col min="9" max="10" width="5.7265625" style="1" customWidth="1"/>
    <col min="11" max="11" width="7.1796875" style="1" customWidth="1"/>
    <col min="12" max="15" width="11.453125" style="1"/>
    <col min="16" max="16" width="3.1796875" style="1" customWidth="1"/>
    <col min="17" max="17" width="5.1796875" style="1" customWidth="1"/>
    <col min="18" max="18" width="6.81640625" style="1" customWidth="1"/>
    <col min="19" max="19" width="5.1796875" style="1" customWidth="1"/>
    <col min="20" max="20" width="6.81640625" style="1" customWidth="1"/>
    <col min="21" max="21" width="6.26953125" style="1" customWidth="1"/>
    <col min="22" max="22" width="5.7265625" style="1" customWidth="1"/>
    <col min="23" max="23" width="7.1796875" style="1" customWidth="1"/>
    <col min="24" max="16384" width="11.453125" style="1"/>
  </cols>
  <sheetData>
    <row r="1" spans="1:34" ht="14.5" x14ac:dyDescent="0.35">
      <c r="A1" s="163" t="s">
        <v>36</v>
      </c>
      <c r="B1"/>
      <c r="C1"/>
      <c r="D1"/>
      <c r="E1" s="2"/>
      <c r="F1" s="2"/>
      <c r="G1" s="2"/>
      <c r="H1" s="2"/>
      <c r="I1" s="6"/>
      <c r="J1" s="6"/>
      <c r="K1" s="6"/>
      <c r="L1" s="2"/>
      <c r="M1" s="2"/>
      <c r="N1" s="2"/>
      <c r="O1" s="2"/>
      <c r="P1" s="2"/>
      <c r="Q1" s="2"/>
      <c r="R1" s="2"/>
      <c r="S1" s="2"/>
      <c r="T1" s="2"/>
      <c r="U1" s="2"/>
      <c r="V1" s="2"/>
      <c r="W1" s="2"/>
      <c r="X1" s="2"/>
      <c r="Y1" s="2"/>
      <c r="Z1" s="2"/>
      <c r="AA1" s="2"/>
      <c r="AB1" s="2"/>
      <c r="AE1" s="2"/>
      <c r="AF1" s="2"/>
      <c r="AG1" s="2"/>
      <c r="AH1" s="2"/>
    </row>
    <row r="2" spans="1:34"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15" customHeight="1" x14ac:dyDescent="0.3">
      <c r="A3" s="2"/>
      <c r="B3" s="432" t="s">
        <v>525</v>
      </c>
      <c r="C3" s="433"/>
      <c r="D3" s="433"/>
      <c r="E3" s="433"/>
      <c r="F3" s="433"/>
      <c r="G3" s="433"/>
      <c r="H3" s="434"/>
      <c r="I3" s="196" t="s">
        <v>50</v>
      </c>
      <c r="J3" s="196" t="s">
        <v>91</v>
      </c>
      <c r="K3" s="233"/>
      <c r="L3" s="2"/>
      <c r="M3" s="2"/>
      <c r="N3" s="2"/>
      <c r="O3" s="2"/>
      <c r="P3" s="2"/>
      <c r="Q3" s="2"/>
      <c r="R3" s="2"/>
      <c r="S3" s="2"/>
      <c r="T3" s="2"/>
      <c r="U3" s="2"/>
      <c r="V3" s="2"/>
      <c r="W3" s="2"/>
      <c r="X3" s="2"/>
      <c r="Y3" s="2"/>
      <c r="Z3" s="2"/>
      <c r="AA3" s="2"/>
      <c r="AB3" s="2"/>
      <c r="AC3" s="2"/>
      <c r="AD3" s="2"/>
      <c r="AE3" s="2"/>
      <c r="AF3" s="2"/>
      <c r="AG3" s="2"/>
      <c r="AH3" s="2"/>
    </row>
    <row r="4" spans="1:34" x14ac:dyDescent="0.3">
      <c r="A4" s="2"/>
      <c r="B4" s="435"/>
      <c r="C4" s="436"/>
      <c r="D4" s="436"/>
      <c r="E4" s="436"/>
      <c r="F4" s="436"/>
      <c r="G4" s="436"/>
      <c r="H4" s="437"/>
      <c r="I4" s="23" t="s">
        <v>29</v>
      </c>
      <c r="J4" s="23" t="s">
        <v>30</v>
      </c>
      <c r="K4" s="220"/>
      <c r="L4" s="2"/>
      <c r="M4" s="2"/>
      <c r="N4" s="2"/>
      <c r="O4" s="2"/>
      <c r="P4" s="2"/>
      <c r="Q4" s="2"/>
      <c r="R4" s="2"/>
      <c r="S4" s="2"/>
      <c r="T4" s="2"/>
      <c r="U4" s="2"/>
      <c r="V4" s="2"/>
      <c r="W4" s="2"/>
      <c r="X4" s="2"/>
      <c r="Y4" s="2"/>
      <c r="Z4" s="2"/>
      <c r="AA4" s="2"/>
      <c r="AB4" s="2"/>
      <c r="AC4" s="2"/>
      <c r="AD4" s="2"/>
      <c r="AE4" s="2"/>
      <c r="AF4" s="2"/>
      <c r="AG4" s="2"/>
      <c r="AH4" s="2"/>
    </row>
    <row r="5" spans="1:34" x14ac:dyDescent="0.3">
      <c r="A5" s="2"/>
      <c r="B5" s="195"/>
      <c r="C5" s="160" t="s">
        <v>209</v>
      </c>
      <c r="D5" s="195" t="s">
        <v>210</v>
      </c>
      <c r="E5" s="195"/>
      <c r="F5" s="195" t="s">
        <v>33</v>
      </c>
      <c r="G5" s="195" t="s">
        <v>31</v>
      </c>
      <c r="H5" s="199" t="s">
        <v>34</v>
      </c>
      <c r="I5" s="26" t="s">
        <v>2</v>
      </c>
      <c r="J5" s="26" t="s">
        <v>35</v>
      </c>
      <c r="K5" s="26" t="s">
        <v>154</v>
      </c>
      <c r="L5" s="2"/>
      <c r="M5" s="2"/>
      <c r="N5" s="2"/>
      <c r="O5" s="2"/>
      <c r="P5" s="2"/>
      <c r="Q5" s="2"/>
      <c r="R5" s="2"/>
      <c r="S5" s="2"/>
      <c r="T5" s="2"/>
      <c r="U5" s="2"/>
      <c r="V5" s="2"/>
      <c r="W5" s="2"/>
      <c r="X5" s="2"/>
      <c r="Y5" s="2"/>
      <c r="Z5" s="2"/>
      <c r="AA5" s="2"/>
      <c r="AB5" s="2"/>
      <c r="AC5" s="2"/>
      <c r="AD5" s="2"/>
      <c r="AE5" s="2"/>
      <c r="AF5" s="2"/>
      <c r="AG5" s="2"/>
      <c r="AH5" s="2"/>
    </row>
    <row r="6" spans="1:34" x14ac:dyDescent="0.3">
      <c r="A6" s="2"/>
      <c r="B6" s="5">
        <v>1</v>
      </c>
      <c r="C6" s="193">
        <v>311</v>
      </c>
      <c r="D6" s="214">
        <v>661.05600000000004</v>
      </c>
      <c r="E6" s="214"/>
      <c r="F6" s="214">
        <f>SUM(C6-D6)</f>
        <v>-350.05600000000004</v>
      </c>
      <c r="G6" s="214">
        <v>423</v>
      </c>
      <c r="H6" s="214">
        <v>545</v>
      </c>
      <c r="I6" s="41">
        <f>SUM(C6/D$17)</f>
        <v>4.3429688590978913E-2</v>
      </c>
      <c r="J6" s="41">
        <f>SUM(D6/D$17)</f>
        <v>9.2313364055299552E-2</v>
      </c>
      <c r="K6" s="245">
        <f>SUM(I6-J6)</f>
        <v>-4.8883675464320639E-2</v>
      </c>
      <c r="L6" s="2"/>
      <c r="M6" s="2"/>
      <c r="N6" s="2"/>
      <c r="O6" s="2"/>
      <c r="P6" s="2"/>
      <c r="Q6" s="2"/>
      <c r="R6" s="2"/>
      <c r="S6" s="2"/>
      <c r="T6" s="2"/>
      <c r="U6" s="2"/>
      <c r="V6" s="2"/>
      <c r="W6" s="2"/>
      <c r="X6" s="2"/>
      <c r="Y6" s="2"/>
      <c r="Z6" s="2"/>
      <c r="AA6" s="2"/>
      <c r="AB6" s="2"/>
      <c r="AC6" s="2"/>
      <c r="AD6" s="2"/>
      <c r="AE6" s="2"/>
      <c r="AF6" s="2"/>
      <c r="AG6" s="2"/>
      <c r="AH6" s="2"/>
    </row>
    <row r="7" spans="1:34" x14ac:dyDescent="0.3">
      <c r="A7" s="2"/>
      <c r="B7" s="5">
        <v>2</v>
      </c>
      <c r="C7" s="193">
        <v>1809</v>
      </c>
      <c r="D7" s="214">
        <v>1806.057</v>
      </c>
      <c r="E7" s="214"/>
      <c r="F7" s="214">
        <f t="shared" ref="F7:F17" si="0">SUM(C7-D7)</f>
        <v>2.9429999999999836</v>
      </c>
      <c r="G7" s="214">
        <v>1267</v>
      </c>
      <c r="H7" s="214">
        <v>1018</v>
      </c>
      <c r="I7" s="41">
        <f t="shared" ref="I7:I17" si="1">SUM(C7/D$17)</f>
        <v>0.25261834939254296</v>
      </c>
      <c r="J7" s="41">
        <f t="shared" ref="J7:J17" si="2">SUM(D7/D$17)</f>
        <v>0.25220737327188941</v>
      </c>
      <c r="K7" s="245">
        <f t="shared" ref="K7:K17" si="3">SUM(I7-J7)</f>
        <v>4.1097612065355005E-4</v>
      </c>
      <c r="L7" s="2"/>
      <c r="M7" s="2"/>
      <c r="N7" s="2"/>
      <c r="O7" s="2"/>
      <c r="P7" s="2"/>
      <c r="Q7" s="2"/>
      <c r="R7" s="2"/>
      <c r="S7" s="2"/>
      <c r="T7" s="2"/>
      <c r="U7" s="2"/>
      <c r="V7" s="2"/>
      <c r="W7" s="2"/>
      <c r="X7" s="2"/>
      <c r="Y7" s="2"/>
      <c r="Z7" s="2"/>
      <c r="AA7" s="2"/>
      <c r="AB7" s="2"/>
      <c r="AC7" s="2"/>
      <c r="AD7" s="2"/>
      <c r="AE7" s="2"/>
      <c r="AF7" s="2"/>
      <c r="AG7" s="2"/>
      <c r="AH7" s="2"/>
    </row>
    <row r="8" spans="1:34" x14ac:dyDescent="0.3">
      <c r="A8" s="2"/>
      <c r="B8" s="5">
        <v>3</v>
      </c>
      <c r="C8" s="193">
        <v>2200</v>
      </c>
      <c r="D8" s="214">
        <v>2293.8380000000002</v>
      </c>
      <c r="E8" s="214"/>
      <c r="F8" s="214">
        <f t="shared" si="0"/>
        <v>-93.838000000000193</v>
      </c>
      <c r="G8" s="214">
        <v>1714</v>
      </c>
      <c r="H8" s="214">
        <v>1442</v>
      </c>
      <c r="I8" s="41">
        <f t="shared" si="1"/>
        <v>0.30721966205837176</v>
      </c>
      <c r="J8" s="41">
        <f t="shared" si="2"/>
        <v>0.32032369780756881</v>
      </c>
      <c r="K8" s="245">
        <f t="shared" si="3"/>
        <v>-1.3104035749197052E-2</v>
      </c>
      <c r="L8" s="2"/>
      <c r="M8" s="2"/>
      <c r="N8" s="2"/>
      <c r="O8" s="2"/>
      <c r="P8" s="2"/>
      <c r="Q8" s="2"/>
      <c r="R8" s="2"/>
      <c r="S8" s="2"/>
      <c r="T8" s="2"/>
      <c r="U8" s="2"/>
      <c r="V8" s="2"/>
      <c r="W8" s="2"/>
      <c r="X8" s="2"/>
      <c r="Y8" s="2"/>
      <c r="Z8" s="2"/>
      <c r="AA8" s="2"/>
      <c r="AB8" s="2"/>
      <c r="AC8" s="2"/>
      <c r="AD8" s="2"/>
      <c r="AE8" s="2"/>
      <c r="AF8" s="2"/>
      <c r="AG8" s="2"/>
      <c r="AH8" s="2"/>
    </row>
    <row r="9" spans="1:34" x14ac:dyDescent="0.3">
      <c r="A9" s="2"/>
      <c r="B9" s="5">
        <v>4</v>
      </c>
      <c r="C9" s="193">
        <v>2800</v>
      </c>
      <c r="D9" s="214">
        <v>2953.973</v>
      </c>
      <c r="E9" s="214"/>
      <c r="F9" s="214">
        <f t="shared" si="0"/>
        <v>-153.97299999999996</v>
      </c>
      <c r="G9" s="214">
        <v>2300</v>
      </c>
      <c r="H9" s="214">
        <v>1914</v>
      </c>
      <c r="I9" s="41">
        <f t="shared" si="1"/>
        <v>0.39100684261974583</v>
      </c>
      <c r="J9" s="41">
        <f t="shared" si="2"/>
        <v>0.41250844854070662</v>
      </c>
      <c r="K9" s="245">
        <f t="shared" si="3"/>
        <v>-2.1501605920960787E-2</v>
      </c>
      <c r="L9" s="2"/>
      <c r="M9" s="2"/>
      <c r="N9" s="2"/>
      <c r="O9" s="2"/>
      <c r="P9" s="2"/>
      <c r="Q9" s="2"/>
      <c r="R9" s="2"/>
      <c r="S9" s="2"/>
      <c r="T9" s="2"/>
      <c r="U9" s="2"/>
      <c r="V9" s="2"/>
      <c r="W9" s="2"/>
      <c r="X9" s="2"/>
      <c r="Y9" s="2"/>
      <c r="Z9" s="2"/>
      <c r="AA9" s="2"/>
      <c r="AB9" s="2"/>
      <c r="AC9" s="2"/>
      <c r="AD9" s="2"/>
      <c r="AE9" s="2"/>
      <c r="AF9" s="2"/>
      <c r="AG9" s="2"/>
      <c r="AH9" s="2"/>
    </row>
    <row r="10" spans="1:34" x14ac:dyDescent="0.3">
      <c r="A10" s="2"/>
      <c r="B10" s="5">
        <v>5</v>
      </c>
      <c r="C10" s="193">
        <v>4450</v>
      </c>
      <c r="D10" s="214">
        <v>3460.424</v>
      </c>
      <c r="E10" s="214"/>
      <c r="F10" s="214">
        <f t="shared" si="0"/>
        <v>989.57600000000002</v>
      </c>
      <c r="G10" s="214">
        <v>3100</v>
      </c>
      <c r="H10" s="214">
        <v>2634</v>
      </c>
      <c r="I10" s="41">
        <f t="shared" si="1"/>
        <v>0.62142158916352463</v>
      </c>
      <c r="J10" s="41">
        <f t="shared" si="2"/>
        <v>0.48323195084485404</v>
      </c>
      <c r="K10" s="245">
        <f t="shared" si="3"/>
        <v>0.13818963831867059</v>
      </c>
      <c r="L10" s="2"/>
      <c r="M10" s="2"/>
      <c r="N10" s="2"/>
      <c r="O10" s="2"/>
      <c r="P10" s="2"/>
      <c r="Q10" s="2"/>
      <c r="R10" s="2"/>
      <c r="S10" s="2"/>
      <c r="T10" s="2"/>
      <c r="U10" s="2"/>
      <c r="V10" s="2"/>
      <c r="W10" s="2"/>
      <c r="X10" s="2"/>
      <c r="Y10" s="2"/>
      <c r="Z10" s="2"/>
      <c r="AA10" s="2"/>
      <c r="AB10" s="2"/>
      <c r="AC10" s="2"/>
      <c r="AD10" s="2"/>
      <c r="AE10" s="2"/>
      <c r="AF10" s="2"/>
      <c r="AG10" s="2"/>
      <c r="AH10" s="2"/>
    </row>
    <row r="11" spans="1:34" x14ac:dyDescent="0.3">
      <c r="A11" s="2"/>
      <c r="B11" s="5">
        <v>6</v>
      </c>
      <c r="C11" s="383">
        <v>4715</v>
      </c>
      <c r="D11" s="214">
        <v>3969.817</v>
      </c>
      <c r="E11" s="214"/>
      <c r="F11" s="214">
        <f t="shared" si="0"/>
        <v>745.18299999999999</v>
      </c>
      <c r="G11" s="214">
        <v>3500</v>
      </c>
      <c r="H11" s="214">
        <v>2955</v>
      </c>
      <c r="I11" s="41">
        <f t="shared" si="1"/>
        <v>0.65842759391146488</v>
      </c>
      <c r="J11" s="41">
        <f t="shared" si="2"/>
        <v>0.55436628962435419</v>
      </c>
      <c r="K11" s="245">
        <f t="shared" si="3"/>
        <v>0.10406130428711069</v>
      </c>
      <c r="L11" s="2"/>
      <c r="M11" s="2"/>
      <c r="N11" s="2"/>
      <c r="O11" s="2"/>
      <c r="P11" s="2"/>
      <c r="Q11" s="2"/>
      <c r="R11" s="2"/>
      <c r="S11" s="2"/>
      <c r="T11" s="2"/>
      <c r="U11" s="2"/>
      <c r="V11" s="2"/>
      <c r="W11" s="2"/>
      <c r="X11" s="2"/>
      <c r="Y11" s="2"/>
      <c r="Z11" s="2"/>
      <c r="AA11" s="2"/>
      <c r="AB11" s="2"/>
      <c r="AC11" s="2"/>
      <c r="AD11" s="2"/>
      <c r="AE11" s="2"/>
      <c r="AF11" s="2"/>
      <c r="AG11" s="2"/>
      <c r="AH11" s="2"/>
    </row>
    <row r="12" spans="1:34" x14ac:dyDescent="0.3">
      <c r="A12" s="2"/>
      <c r="B12" s="5">
        <v>7</v>
      </c>
      <c r="C12" s="383">
        <v>5059</v>
      </c>
      <c r="D12" s="214">
        <v>4345.183</v>
      </c>
      <c r="E12" s="214"/>
      <c r="F12" s="214">
        <f t="shared" si="0"/>
        <v>713.81700000000001</v>
      </c>
      <c r="G12" s="214">
        <v>4000</v>
      </c>
      <c r="H12" s="214">
        <v>3313</v>
      </c>
      <c r="I12" s="41">
        <f t="shared" si="1"/>
        <v>0.70646557743331939</v>
      </c>
      <c r="J12" s="41">
        <f t="shared" si="2"/>
        <v>0.60678438765535536</v>
      </c>
      <c r="K12" s="245">
        <f t="shared" si="3"/>
        <v>9.968118977796403E-2</v>
      </c>
      <c r="L12" s="2"/>
      <c r="M12" s="2"/>
      <c r="N12" s="2"/>
      <c r="O12" s="2"/>
      <c r="P12" s="2"/>
      <c r="Q12" s="2"/>
      <c r="R12" s="2"/>
      <c r="S12" s="2"/>
      <c r="T12" s="2"/>
      <c r="U12" s="2"/>
      <c r="V12" s="2"/>
      <c r="W12" s="2"/>
      <c r="X12" s="2"/>
      <c r="Y12" s="2"/>
      <c r="Z12" s="2"/>
      <c r="AA12" s="2"/>
      <c r="AB12" s="2"/>
      <c r="AC12" s="2"/>
      <c r="AD12" s="2"/>
      <c r="AE12" s="2"/>
      <c r="AF12" s="2"/>
      <c r="AG12" s="2"/>
      <c r="AH12" s="2"/>
    </row>
    <row r="13" spans="1:34" x14ac:dyDescent="0.3">
      <c r="A13" s="2"/>
      <c r="B13" s="5">
        <v>8</v>
      </c>
      <c r="C13" s="193">
        <v>5460</v>
      </c>
      <c r="D13" s="214">
        <v>4853.7579999999998</v>
      </c>
      <c r="E13" s="214"/>
      <c r="F13" s="214">
        <f t="shared" si="0"/>
        <v>606.24200000000019</v>
      </c>
      <c r="G13" s="214">
        <v>4200</v>
      </c>
      <c r="H13" s="214">
        <v>3373</v>
      </c>
      <c r="I13" s="41">
        <f t="shared" si="1"/>
        <v>0.76246334310850439</v>
      </c>
      <c r="J13" s="41">
        <f t="shared" si="2"/>
        <v>0.67780449657869013</v>
      </c>
      <c r="K13" s="245">
        <f t="shared" si="3"/>
        <v>8.4658846529814258E-2</v>
      </c>
      <c r="L13" s="2"/>
      <c r="M13" s="2"/>
      <c r="N13" s="2"/>
      <c r="O13" s="2"/>
      <c r="P13" s="2"/>
      <c r="Q13" s="2"/>
      <c r="R13" s="2"/>
      <c r="S13" s="2"/>
      <c r="T13" s="2"/>
      <c r="U13" s="2"/>
      <c r="V13" s="2"/>
      <c r="W13" s="2"/>
      <c r="X13" s="2"/>
      <c r="Y13" s="2"/>
      <c r="Z13" s="2"/>
      <c r="AA13" s="2"/>
      <c r="AB13" s="2"/>
      <c r="AC13" s="2"/>
      <c r="AD13" s="2"/>
      <c r="AE13" s="2"/>
      <c r="AF13" s="2"/>
      <c r="AG13" s="2"/>
      <c r="AH13" s="2"/>
    </row>
    <row r="14" spans="1:34" x14ac:dyDescent="0.3">
      <c r="A14" s="2"/>
      <c r="B14" s="5">
        <v>9</v>
      </c>
      <c r="C14" s="193"/>
      <c r="D14" s="214">
        <v>5457.2219999999998</v>
      </c>
      <c r="E14" s="214"/>
      <c r="F14" s="214">
        <f t="shared" si="0"/>
        <v>-5457.2219999999998</v>
      </c>
      <c r="G14" s="214">
        <v>4800</v>
      </c>
      <c r="H14" s="214">
        <v>3980</v>
      </c>
      <c r="I14" s="41">
        <f t="shared" si="1"/>
        <v>0</v>
      </c>
      <c r="J14" s="41">
        <f t="shared" si="2"/>
        <v>0.76207540846250521</v>
      </c>
      <c r="K14" s="245">
        <f t="shared" si="3"/>
        <v>-0.76207540846250521</v>
      </c>
      <c r="L14" s="2"/>
      <c r="M14" s="2"/>
      <c r="N14" s="2"/>
      <c r="O14" s="2"/>
      <c r="P14" s="2"/>
      <c r="Q14" s="2"/>
      <c r="R14" s="2"/>
      <c r="S14" s="2"/>
      <c r="T14" s="2"/>
      <c r="U14" s="2"/>
      <c r="V14" s="2"/>
      <c r="W14" s="2"/>
      <c r="X14" s="2"/>
      <c r="Y14" s="2"/>
      <c r="Z14" s="2"/>
      <c r="AA14" s="2"/>
      <c r="AB14" s="2"/>
      <c r="AC14" s="2"/>
      <c r="AD14" s="2"/>
      <c r="AE14" s="2"/>
      <c r="AF14" s="2"/>
      <c r="AG14" s="2"/>
      <c r="AH14" s="2"/>
    </row>
    <row r="15" spans="1:34" x14ac:dyDescent="0.3">
      <c r="A15" s="2"/>
      <c r="B15" s="5">
        <v>10</v>
      </c>
      <c r="C15" s="193"/>
      <c r="D15" s="214">
        <v>5853.0309999999999</v>
      </c>
      <c r="E15" s="214"/>
      <c r="F15" s="214">
        <f t="shared" si="0"/>
        <v>-5853.0309999999999</v>
      </c>
      <c r="G15" s="214">
        <v>5500</v>
      </c>
      <c r="H15" s="214">
        <v>4390</v>
      </c>
      <c r="I15" s="41">
        <f t="shared" si="1"/>
        <v>0</v>
      </c>
      <c r="J15" s="41">
        <f t="shared" si="2"/>
        <v>0.81734827538053345</v>
      </c>
      <c r="K15" s="245">
        <f t="shared" si="3"/>
        <v>-0.81734827538053345</v>
      </c>
      <c r="L15" s="2"/>
      <c r="M15" s="2"/>
      <c r="N15" s="2"/>
      <c r="O15" s="2"/>
      <c r="P15" s="2"/>
      <c r="Q15" s="2"/>
      <c r="R15" s="2"/>
      <c r="S15" s="2"/>
      <c r="T15" s="2"/>
      <c r="U15" s="2"/>
      <c r="V15" s="2"/>
      <c r="W15" s="2"/>
      <c r="X15" s="2"/>
      <c r="Y15" s="2"/>
      <c r="Z15" s="2"/>
      <c r="AA15" s="2"/>
      <c r="AB15" s="2"/>
      <c r="AC15" s="2"/>
      <c r="AD15" s="2"/>
      <c r="AE15" s="2"/>
      <c r="AF15" s="2"/>
      <c r="AG15" s="2"/>
      <c r="AH15" s="2"/>
    </row>
    <row r="16" spans="1:34" x14ac:dyDescent="0.3">
      <c r="A16" s="2"/>
      <c r="B16" s="5">
        <v>11</v>
      </c>
      <c r="C16" s="193"/>
      <c r="D16" s="214">
        <v>6637.8519999999999</v>
      </c>
      <c r="E16" s="214"/>
      <c r="F16" s="214">
        <f t="shared" si="0"/>
        <v>-6637.8519999999999</v>
      </c>
      <c r="G16" s="214">
        <v>6000</v>
      </c>
      <c r="H16" s="214">
        <v>4769</v>
      </c>
      <c r="I16" s="41">
        <f t="shared" si="1"/>
        <v>0</v>
      </c>
      <c r="J16" s="41">
        <f t="shared" si="2"/>
        <v>0.92694484010613043</v>
      </c>
      <c r="K16" s="245">
        <f t="shared" si="3"/>
        <v>-0.92694484010613043</v>
      </c>
      <c r="L16" s="2"/>
      <c r="M16" s="2"/>
      <c r="N16" s="2"/>
      <c r="O16" s="2"/>
      <c r="P16" s="2"/>
      <c r="Q16" s="2"/>
      <c r="R16" s="2"/>
      <c r="S16" s="2"/>
      <c r="T16" s="2"/>
      <c r="U16" s="2"/>
      <c r="V16" s="2"/>
      <c r="W16" s="2"/>
      <c r="X16" s="2"/>
      <c r="Y16" s="2"/>
      <c r="Z16" s="2"/>
      <c r="AA16" s="2"/>
      <c r="AB16" s="2"/>
      <c r="AC16" s="2"/>
      <c r="AD16" s="2"/>
      <c r="AE16" s="2"/>
      <c r="AF16" s="2"/>
      <c r="AG16" s="2"/>
      <c r="AH16" s="2"/>
    </row>
    <row r="17" spans="1:34" x14ac:dyDescent="0.3">
      <c r="A17" s="2"/>
      <c r="B17" s="5">
        <v>12</v>
      </c>
      <c r="C17" s="193"/>
      <c r="D17" s="214">
        <v>7161</v>
      </c>
      <c r="E17" s="214"/>
      <c r="F17" s="214">
        <f t="shared" si="0"/>
        <v>-7161</v>
      </c>
      <c r="G17" s="211">
        <v>6770</v>
      </c>
      <c r="H17" s="214">
        <v>5569</v>
      </c>
      <c r="I17" s="41">
        <f t="shared" si="1"/>
        <v>0</v>
      </c>
      <c r="J17" s="41">
        <f t="shared" si="2"/>
        <v>1</v>
      </c>
      <c r="K17" s="245">
        <f t="shared" si="3"/>
        <v>-1</v>
      </c>
      <c r="L17" s="2"/>
      <c r="M17" s="2"/>
      <c r="N17" s="2"/>
      <c r="O17" s="2"/>
      <c r="P17" s="2"/>
      <c r="Q17" s="2"/>
      <c r="R17" s="2"/>
      <c r="S17" s="2"/>
      <c r="T17" s="2"/>
      <c r="U17" s="2"/>
      <c r="V17" s="2"/>
      <c r="W17" s="2"/>
      <c r="X17" s="2"/>
      <c r="Y17" s="2"/>
      <c r="Z17" s="2"/>
      <c r="AA17" s="2"/>
      <c r="AB17" s="2"/>
      <c r="AC17" s="2"/>
      <c r="AD17" s="2"/>
      <c r="AE17" s="2"/>
      <c r="AF17" s="2"/>
      <c r="AG17" s="2"/>
      <c r="AH17" s="2"/>
    </row>
    <row r="18" spans="1:34"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x14ac:dyDescent="0.3">
      <c r="A19" s="2"/>
      <c r="B19" s="177"/>
      <c r="C19" s="178"/>
      <c r="D19" s="178"/>
      <c r="E19" s="178"/>
      <c r="F19" s="178"/>
      <c r="G19" s="178"/>
      <c r="H19" s="178"/>
      <c r="I19" s="178"/>
      <c r="J19" s="178"/>
      <c r="K19" s="178"/>
      <c r="L19" s="178"/>
      <c r="M19" s="178"/>
      <c r="N19" s="178"/>
      <c r="O19" s="178"/>
      <c r="P19" s="178"/>
      <c r="Q19" s="178"/>
      <c r="R19" s="178"/>
      <c r="S19" s="178"/>
      <c r="T19" s="179"/>
      <c r="U19" s="2"/>
      <c r="V19" s="2"/>
      <c r="W19" s="2"/>
      <c r="X19" s="2"/>
      <c r="Y19" s="2"/>
      <c r="Z19" s="2"/>
      <c r="AA19" s="2"/>
      <c r="AB19" s="2"/>
      <c r="AC19" s="2"/>
      <c r="AD19" s="2"/>
      <c r="AE19" s="2"/>
      <c r="AF19" s="2"/>
      <c r="AG19" s="2"/>
      <c r="AH19" s="2"/>
    </row>
    <row r="20" spans="1:34" ht="15.5" x14ac:dyDescent="0.35">
      <c r="A20" s="2"/>
      <c r="B20" s="180"/>
      <c r="C20" s="364"/>
      <c r="D20" s="364"/>
      <c r="E20" s="364"/>
      <c r="F20" s="364"/>
      <c r="G20" s="364"/>
      <c r="H20" s="364"/>
      <c r="I20" s="364"/>
      <c r="J20" s="364"/>
      <c r="K20" s="364"/>
      <c r="L20" s="364"/>
      <c r="M20" s="364"/>
      <c r="N20" s="364"/>
      <c r="O20" s="364"/>
      <c r="P20" s="364"/>
      <c r="Q20" s="364"/>
      <c r="R20" s="364"/>
      <c r="S20" s="364"/>
      <c r="T20" s="366"/>
      <c r="U20" s="2"/>
      <c r="V20" s="2"/>
      <c r="W20" s="2"/>
      <c r="X20" s="2"/>
      <c r="Y20" s="2"/>
      <c r="Z20" s="2"/>
      <c r="AA20" s="2"/>
      <c r="AB20" s="2"/>
      <c r="AC20" s="2"/>
      <c r="AD20" s="2"/>
      <c r="AE20" s="2"/>
      <c r="AF20" s="2"/>
      <c r="AG20" s="2"/>
      <c r="AH20" s="2"/>
    </row>
    <row r="21" spans="1:34" x14ac:dyDescent="0.3">
      <c r="A21" s="2"/>
      <c r="B21" s="180"/>
      <c r="C21" s="182"/>
      <c r="D21" s="182"/>
      <c r="E21" s="182"/>
      <c r="F21" s="182"/>
      <c r="G21" s="182"/>
      <c r="H21" s="182"/>
      <c r="I21" s="182"/>
      <c r="J21" s="182"/>
      <c r="K21" s="182"/>
      <c r="L21" s="182"/>
      <c r="M21" s="182"/>
      <c r="N21" s="182"/>
      <c r="O21" s="182"/>
      <c r="P21" s="182"/>
      <c r="Q21" s="182"/>
      <c r="R21" s="182"/>
      <c r="S21" s="182"/>
      <c r="T21" s="183"/>
      <c r="U21" s="2"/>
      <c r="V21" s="2"/>
      <c r="W21" s="2"/>
      <c r="X21" s="2"/>
      <c r="Y21" s="2"/>
      <c r="Z21" s="2"/>
      <c r="AA21" s="2"/>
      <c r="AB21" s="2"/>
      <c r="AC21" s="2"/>
      <c r="AD21" s="2"/>
      <c r="AE21" s="2"/>
      <c r="AF21" s="2"/>
      <c r="AG21" s="2"/>
      <c r="AH21" s="2"/>
    </row>
    <row r="22" spans="1:34" x14ac:dyDescent="0.3">
      <c r="A22" s="2"/>
      <c r="B22" s="180"/>
      <c r="C22" s="365"/>
      <c r="D22" s="365" t="s">
        <v>749</v>
      </c>
      <c r="E22" s="365"/>
      <c r="F22" s="365"/>
      <c r="G22" s="365"/>
      <c r="H22" s="365"/>
      <c r="I22" s="365"/>
      <c r="J22" s="365"/>
      <c r="K22" s="365"/>
      <c r="L22" s="365"/>
      <c r="M22" s="365"/>
      <c r="N22" s="182"/>
      <c r="O22" s="182"/>
      <c r="P22" s="182"/>
      <c r="Q22" s="182"/>
      <c r="R22" s="182"/>
      <c r="S22" s="182"/>
      <c r="T22" s="183"/>
      <c r="U22" s="2"/>
      <c r="V22" s="2"/>
      <c r="W22" s="2"/>
      <c r="X22" s="2"/>
      <c r="Y22" s="2"/>
      <c r="Z22" s="2"/>
      <c r="AA22" s="2"/>
      <c r="AB22" s="2"/>
      <c r="AC22" s="2"/>
      <c r="AD22" s="2"/>
      <c r="AE22" s="2"/>
      <c r="AF22" s="2"/>
      <c r="AG22" s="2"/>
      <c r="AH22" s="2"/>
    </row>
    <row r="23" spans="1:34" x14ac:dyDescent="0.3">
      <c r="A23" s="2"/>
      <c r="B23" s="180"/>
      <c r="C23" s="365"/>
      <c r="D23" s="365" t="s">
        <v>750</v>
      </c>
      <c r="E23" s="365"/>
      <c r="F23" s="365"/>
      <c r="G23" s="365"/>
      <c r="H23" s="365"/>
      <c r="I23" s="365"/>
      <c r="J23" s="365"/>
      <c r="K23" s="365"/>
      <c r="L23" s="365"/>
      <c r="M23" s="365"/>
      <c r="N23" s="365"/>
      <c r="O23" s="365"/>
      <c r="P23" s="365"/>
      <c r="Q23" s="365"/>
      <c r="R23" s="365"/>
      <c r="S23" s="365"/>
      <c r="T23" s="183"/>
      <c r="U23" s="2"/>
      <c r="V23" s="2"/>
      <c r="W23" s="2"/>
      <c r="X23" s="2"/>
      <c r="Y23" s="2"/>
      <c r="Z23" s="2"/>
      <c r="AA23" s="2"/>
      <c r="AB23" s="2"/>
      <c r="AC23" s="2"/>
      <c r="AD23" s="2"/>
      <c r="AE23" s="2"/>
      <c r="AF23" s="2"/>
      <c r="AG23" s="2"/>
      <c r="AH23" s="2"/>
    </row>
    <row r="24" spans="1:34" x14ac:dyDescent="0.3">
      <c r="A24" s="2"/>
      <c r="B24" s="180"/>
      <c r="C24" s="365"/>
      <c r="D24" s="365"/>
      <c r="E24" s="365"/>
      <c r="F24" s="365"/>
      <c r="G24" s="365"/>
      <c r="H24" s="182"/>
      <c r="I24" s="182"/>
      <c r="J24" s="182"/>
      <c r="K24" s="182"/>
      <c r="L24" s="182"/>
      <c r="M24" s="182"/>
      <c r="N24" s="182"/>
      <c r="O24" s="182"/>
      <c r="P24" s="182"/>
      <c r="Q24" s="182"/>
      <c r="R24" s="182"/>
      <c r="S24" s="182"/>
      <c r="T24" s="183"/>
      <c r="U24" s="2"/>
      <c r="V24" s="2"/>
      <c r="W24" s="2"/>
      <c r="X24" s="2"/>
      <c r="Y24" s="2"/>
      <c r="Z24" s="2"/>
      <c r="AA24" s="2"/>
      <c r="AB24" s="2"/>
      <c r="AC24" s="2"/>
      <c r="AD24" s="2"/>
      <c r="AE24" s="2"/>
      <c r="AF24" s="2"/>
      <c r="AG24" s="2"/>
      <c r="AH24" s="2"/>
    </row>
    <row r="25" spans="1:34" x14ac:dyDescent="0.3">
      <c r="A25" s="2"/>
      <c r="B25" s="180"/>
      <c r="C25" s="182"/>
      <c r="D25" s="182" t="s">
        <v>641</v>
      </c>
      <c r="E25" s="182"/>
      <c r="F25" s="182"/>
      <c r="G25" s="182"/>
      <c r="H25" s="182"/>
      <c r="I25" s="182"/>
      <c r="J25" s="182"/>
      <c r="K25" s="182"/>
      <c r="L25" s="182" t="s">
        <v>754</v>
      </c>
      <c r="M25" s="182"/>
      <c r="N25" s="182"/>
      <c r="O25" s="182"/>
      <c r="P25" s="182"/>
      <c r="Q25" s="182"/>
      <c r="R25" s="182"/>
      <c r="S25" s="182"/>
      <c r="T25" s="183"/>
      <c r="U25" s="2"/>
      <c r="V25" s="2"/>
      <c r="W25" s="2"/>
      <c r="X25" s="2"/>
      <c r="Y25" s="2"/>
      <c r="Z25" s="2"/>
      <c r="AA25" s="2"/>
      <c r="AB25" s="2"/>
      <c r="AC25" s="2"/>
      <c r="AD25" s="2"/>
      <c r="AE25" s="2"/>
      <c r="AF25" s="2"/>
      <c r="AG25" s="2"/>
      <c r="AH25" s="2"/>
    </row>
    <row r="26" spans="1:34" x14ac:dyDescent="0.3">
      <c r="A26" s="2"/>
      <c r="B26" s="180"/>
      <c r="C26" s="182"/>
      <c r="D26" s="182"/>
      <c r="E26" s="182"/>
      <c r="F26" s="182"/>
      <c r="G26" s="182"/>
      <c r="H26" s="182"/>
      <c r="I26" s="182"/>
      <c r="J26" s="182"/>
      <c r="K26" s="182"/>
      <c r="L26" s="182"/>
      <c r="M26" s="182"/>
      <c r="N26" s="182"/>
      <c r="O26" s="182"/>
      <c r="P26" s="182"/>
      <c r="Q26" s="182"/>
      <c r="R26" s="182"/>
      <c r="S26" s="182"/>
      <c r="T26" s="183"/>
      <c r="U26" s="2"/>
      <c r="V26" s="2"/>
      <c r="W26" s="2"/>
      <c r="X26" s="2"/>
      <c r="Y26" s="2"/>
      <c r="Z26" s="2"/>
      <c r="AA26" s="2"/>
      <c r="AB26" s="2"/>
      <c r="AC26" s="2"/>
      <c r="AD26" s="2"/>
      <c r="AE26" s="2"/>
      <c r="AF26" s="2"/>
      <c r="AG26" s="2"/>
      <c r="AH26" s="2"/>
    </row>
    <row r="27" spans="1:34" x14ac:dyDescent="0.3">
      <c r="A27" s="2"/>
      <c r="B27" s="180"/>
      <c r="C27" s="182"/>
      <c r="D27" s="182" t="s">
        <v>681</v>
      </c>
      <c r="E27" s="182"/>
      <c r="F27" s="182"/>
      <c r="G27" s="182"/>
      <c r="H27" s="182"/>
      <c r="I27" s="182"/>
      <c r="J27" s="182" t="s">
        <v>751</v>
      </c>
      <c r="K27" s="182"/>
      <c r="L27" s="182"/>
      <c r="M27" s="182"/>
      <c r="N27" s="182"/>
      <c r="O27" s="182"/>
      <c r="P27" s="182"/>
      <c r="Q27" s="182"/>
      <c r="R27" s="182"/>
      <c r="S27" s="182"/>
      <c r="T27" s="183"/>
      <c r="U27" s="2"/>
      <c r="V27" s="2"/>
      <c r="W27" s="2"/>
      <c r="X27" s="2"/>
      <c r="Y27" s="2"/>
      <c r="Z27" s="2"/>
      <c r="AA27" s="2"/>
      <c r="AB27" s="2"/>
      <c r="AC27" s="2"/>
      <c r="AD27" s="2"/>
      <c r="AE27" s="2"/>
      <c r="AF27" s="2"/>
      <c r="AG27" s="2"/>
      <c r="AH27" s="2"/>
    </row>
    <row r="28" spans="1:34" x14ac:dyDescent="0.3">
      <c r="B28" s="180"/>
      <c r="C28" s="182"/>
      <c r="D28" s="182" t="s">
        <v>752</v>
      </c>
      <c r="E28" s="182"/>
      <c r="F28" s="182"/>
      <c r="G28" s="182" t="s">
        <v>753</v>
      </c>
      <c r="H28" s="182"/>
      <c r="I28" s="182"/>
      <c r="J28" s="182"/>
      <c r="K28" s="182"/>
      <c r="L28" s="182"/>
      <c r="M28" s="182"/>
      <c r="N28" s="182"/>
      <c r="O28" s="182"/>
      <c r="P28" s="182"/>
      <c r="Q28" s="182"/>
      <c r="R28" s="182"/>
      <c r="S28" s="182"/>
      <c r="T28" s="183"/>
      <c r="U28" s="2"/>
      <c r="V28" s="2"/>
      <c r="W28" s="2"/>
      <c r="X28" s="2"/>
      <c r="Y28" s="2"/>
      <c r="Z28" s="2"/>
      <c r="AA28" s="2"/>
      <c r="AB28" s="2"/>
      <c r="AC28" s="2"/>
      <c r="AD28" s="2"/>
      <c r="AE28" s="2"/>
      <c r="AF28" s="2"/>
      <c r="AG28" s="2"/>
      <c r="AH28" s="2"/>
    </row>
    <row r="29" spans="1:34" x14ac:dyDescent="0.3">
      <c r="B29" s="180"/>
      <c r="C29" s="182"/>
      <c r="D29" s="182"/>
      <c r="E29" s="182"/>
      <c r="F29" s="182"/>
      <c r="G29" s="182"/>
      <c r="H29" s="182"/>
      <c r="I29" s="182"/>
      <c r="J29" s="182"/>
      <c r="K29" s="182"/>
      <c r="L29" s="182"/>
      <c r="M29" s="182"/>
      <c r="N29" s="182"/>
      <c r="O29" s="182"/>
      <c r="P29" s="182"/>
      <c r="Q29" s="182"/>
      <c r="R29" s="182"/>
      <c r="S29" s="182"/>
      <c r="T29" s="183"/>
      <c r="U29" s="2"/>
      <c r="V29" s="2"/>
      <c r="W29" s="2"/>
      <c r="X29" s="2"/>
      <c r="Y29" s="2"/>
      <c r="Z29" s="2"/>
      <c r="AA29" s="2"/>
      <c r="AB29" s="2"/>
      <c r="AC29" s="2"/>
      <c r="AD29" s="2"/>
      <c r="AE29" s="2"/>
      <c r="AF29" s="2"/>
      <c r="AG29" s="2"/>
      <c r="AH29" s="2"/>
    </row>
    <row r="30" spans="1:34" x14ac:dyDescent="0.3">
      <c r="B30" s="180"/>
      <c r="C30" s="182"/>
      <c r="D30" s="182"/>
      <c r="E30" s="182"/>
      <c r="F30" s="182"/>
      <c r="G30" s="182"/>
      <c r="H30" s="182"/>
      <c r="I30" s="182"/>
      <c r="J30" s="182"/>
      <c r="K30" s="182"/>
      <c r="L30" s="182"/>
      <c r="M30" s="182"/>
      <c r="N30" s="182"/>
      <c r="O30" s="182"/>
      <c r="P30" s="182"/>
      <c r="Q30" s="182"/>
      <c r="R30" s="182"/>
      <c r="S30" s="182"/>
      <c r="T30" s="183"/>
      <c r="U30" s="2"/>
      <c r="V30" s="2"/>
      <c r="W30" s="2"/>
      <c r="X30" s="2"/>
      <c r="Y30" s="2"/>
      <c r="Z30" s="2"/>
      <c r="AA30" s="2"/>
      <c r="AB30" s="2"/>
      <c r="AC30" s="2"/>
      <c r="AD30" s="2"/>
      <c r="AE30" s="2"/>
      <c r="AF30" s="2"/>
      <c r="AG30" s="2"/>
      <c r="AH30" s="2"/>
    </row>
    <row r="31" spans="1:34" x14ac:dyDescent="0.3">
      <c r="B31" s="184"/>
      <c r="C31" s="185"/>
      <c r="D31" s="185"/>
      <c r="E31" s="185"/>
      <c r="F31" s="185"/>
      <c r="G31" s="185"/>
      <c r="H31" s="185"/>
      <c r="I31" s="185"/>
      <c r="J31" s="185"/>
      <c r="K31" s="185"/>
      <c r="L31" s="185"/>
      <c r="M31" s="185"/>
      <c r="N31" s="185"/>
      <c r="O31" s="185"/>
      <c r="P31" s="185"/>
      <c r="Q31" s="185"/>
      <c r="R31" s="185"/>
      <c r="S31" s="185"/>
      <c r="T31" s="186"/>
      <c r="U31" s="2"/>
      <c r="V31" s="2"/>
      <c r="W31" s="2"/>
      <c r="X31" s="2"/>
      <c r="Y31" s="2"/>
      <c r="Z31" s="2"/>
      <c r="AA31" s="2"/>
      <c r="AB31" s="2"/>
      <c r="AC31" s="2"/>
      <c r="AD31" s="2"/>
      <c r="AE31" s="2"/>
      <c r="AF31" s="2"/>
      <c r="AG31" s="2"/>
      <c r="AH31" s="2"/>
    </row>
    <row r="32" spans="1:34" x14ac:dyDescent="0.3">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2:34" x14ac:dyDescent="0.3">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2:34" x14ac:dyDescent="0.3">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2:34" x14ac:dyDescent="0.3">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2:34" x14ac:dyDescent="0.3">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2:34" x14ac:dyDescent="0.3">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2:34" x14ac:dyDescent="0.3">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2:34" x14ac:dyDescent="0.3">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2:34" x14ac:dyDescent="0.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2:34" x14ac:dyDescent="0.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2:34" x14ac:dyDescent="0.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2:34" x14ac:dyDescent="0.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2:34" x14ac:dyDescent="0.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2:34" x14ac:dyDescent="0.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2:34" x14ac:dyDescent="0.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2:34"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2:34" x14ac:dyDescent="0.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2:34" x14ac:dyDescent="0.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2:34" x14ac:dyDescent="0.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2:34" x14ac:dyDescent="0.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2:34" x14ac:dyDescent="0.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2:34" x14ac:dyDescent="0.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2:34" x14ac:dyDescent="0.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2:34" x14ac:dyDescent="0.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2:34" x14ac:dyDescent="0.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2:34" x14ac:dyDescent="0.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2:34" x14ac:dyDescent="0.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2:34" x14ac:dyDescent="0.3">
      <c r="B59" s="122"/>
      <c r="C59" s="12"/>
      <c r="D59" s="12" t="s">
        <v>102</v>
      </c>
      <c r="E59" s="12" t="s">
        <v>103</v>
      </c>
      <c r="F59" s="447" t="s">
        <v>105</v>
      </c>
      <c r="G59" s="448"/>
      <c r="H59" s="122"/>
      <c r="I59" s="2"/>
      <c r="J59" s="2"/>
      <c r="K59" s="2"/>
      <c r="L59" s="2"/>
      <c r="M59" s="2"/>
      <c r="N59" s="2"/>
      <c r="O59" s="2"/>
      <c r="P59" s="449" t="s">
        <v>200</v>
      </c>
      <c r="Q59" s="450"/>
      <c r="R59" s="450"/>
      <c r="S59" s="450"/>
      <c r="T59" s="450"/>
      <c r="U59" s="450"/>
      <c r="V59" s="450"/>
      <c r="W59" s="451"/>
      <c r="X59" s="2"/>
      <c r="Y59" s="2"/>
      <c r="Z59" s="2"/>
      <c r="AA59" s="2"/>
      <c r="AB59" s="2"/>
      <c r="AC59" s="2"/>
      <c r="AD59" s="2"/>
      <c r="AE59" s="2"/>
      <c r="AF59" s="2"/>
      <c r="AG59" s="2"/>
      <c r="AH59" s="2"/>
    </row>
    <row r="60" spans="2:34" x14ac:dyDescent="0.3">
      <c r="B60" s="123"/>
      <c r="C60" s="136" t="s">
        <v>99</v>
      </c>
      <c r="D60" s="14" t="s">
        <v>101</v>
      </c>
      <c r="E60" s="14" t="s">
        <v>104</v>
      </c>
      <c r="F60" s="12" t="s">
        <v>92</v>
      </c>
      <c r="G60" s="13" t="s">
        <v>106</v>
      </c>
      <c r="H60" s="16" t="s">
        <v>26</v>
      </c>
      <c r="I60" s="2"/>
      <c r="J60" s="2"/>
      <c r="K60" s="2"/>
      <c r="L60" s="2"/>
      <c r="M60" s="2"/>
      <c r="N60" s="2"/>
      <c r="O60" s="2"/>
      <c r="P60" s="280"/>
      <c r="Q60" s="280" t="s">
        <v>31</v>
      </c>
      <c r="R60" s="280" t="s">
        <v>164</v>
      </c>
      <c r="S60" s="280" t="s">
        <v>32</v>
      </c>
      <c r="T60" s="280" t="s">
        <v>165</v>
      </c>
      <c r="U60" s="280" t="s">
        <v>68</v>
      </c>
      <c r="V60" s="280" t="s">
        <v>34</v>
      </c>
      <c r="W60" s="280" t="s">
        <v>166</v>
      </c>
      <c r="X60" s="2"/>
      <c r="Y60" s="2"/>
      <c r="Z60" s="2"/>
      <c r="AA60" s="2"/>
      <c r="AB60" s="2"/>
      <c r="AC60" s="2"/>
      <c r="AD60" s="2"/>
      <c r="AE60" s="2"/>
      <c r="AF60" s="2"/>
      <c r="AG60" s="2"/>
      <c r="AH60" s="2"/>
    </row>
    <row r="61" spans="2:34" x14ac:dyDescent="0.3">
      <c r="B61" s="10">
        <v>1</v>
      </c>
      <c r="C61" s="10">
        <v>9</v>
      </c>
      <c r="D61" s="10">
        <v>0.93</v>
      </c>
      <c r="E61" s="153">
        <f>SUM(C61*D61)</f>
        <v>8.370000000000001</v>
      </c>
      <c r="F61" s="111">
        <v>2.5999999999999999E-2</v>
      </c>
      <c r="G61" s="111">
        <v>2.5999999999999999E-2</v>
      </c>
      <c r="H61" s="121">
        <v>0.03</v>
      </c>
      <c r="I61" s="2"/>
      <c r="J61" s="2"/>
      <c r="K61" s="2"/>
      <c r="L61" s="2"/>
      <c r="M61" s="2"/>
      <c r="N61" s="2"/>
      <c r="O61" s="2"/>
      <c r="P61" s="10"/>
      <c r="Q61" s="280" t="s">
        <v>196</v>
      </c>
      <c r="R61" s="146" t="s">
        <v>197</v>
      </c>
      <c r="S61" s="146" t="s">
        <v>199</v>
      </c>
      <c r="T61" s="146" t="s">
        <v>197</v>
      </c>
      <c r="U61" s="146" t="s">
        <v>197</v>
      </c>
      <c r="V61" s="146" t="s">
        <v>196</v>
      </c>
      <c r="W61" s="146" t="s">
        <v>198</v>
      </c>
      <c r="X61" s="2"/>
      <c r="Y61" s="2"/>
      <c r="Z61" s="2"/>
      <c r="AA61" s="2"/>
      <c r="AB61" s="2"/>
      <c r="AC61" s="2"/>
      <c r="AD61" s="2"/>
      <c r="AE61" s="2"/>
      <c r="AF61" s="2"/>
      <c r="AG61" s="2"/>
      <c r="AH61" s="2"/>
    </row>
    <row r="62" spans="2:34" x14ac:dyDescent="0.3">
      <c r="B62" s="10">
        <v>2</v>
      </c>
      <c r="C62" s="10">
        <v>9</v>
      </c>
      <c r="D62" s="10">
        <v>0.93</v>
      </c>
      <c r="E62" s="153">
        <f t="shared" ref="E62:E72" si="4">SUM(C62*D62)</f>
        <v>8.370000000000001</v>
      </c>
      <c r="F62" s="111">
        <v>1.4E-2</v>
      </c>
      <c r="G62" s="111">
        <v>1.4E-2</v>
      </c>
      <c r="H62" s="18">
        <v>0.03</v>
      </c>
      <c r="I62" s="2"/>
      <c r="J62" s="2"/>
      <c r="K62" s="2"/>
      <c r="L62" s="2"/>
      <c r="M62" s="2"/>
      <c r="N62" s="2"/>
      <c r="O62" s="2"/>
      <c r="P62" s="10">
        <v>1</v>
      </c>
      <c r="Q62" s="17">
        <f>SUM(demogr!J16)</f>
        <v>4387</v>
      </c>
      <c r="R62" s="124">
        <f t="shared" ref="R62:R73" si="5">SUM(G6/Q62)</f>
        <v>9.6421244586277641E-2</v>
      </c>
      <c r="S62" s="17">
        <f>SUM(demogr!R13)</f>
        <v>4408</v>
      </c>
      <c r="T62" s="124">
        <f t="shared" ref="T62:T73" si="6">SUM(D6/S62)</f>
        <v>0.14996733212341198</v>
      </c>
      <c r="U62" s="124">
        <f t="shared" ref="U62:U73" si="7">SUM(E6/S62)</f>
        <v>0</v>
      </c>
      <c r="V62" s="17">
        <f>SUM(demogr!F16)</f>
        <v>4282</v>
      </c>
      <c r="W62" s="124">
        <f t="shared" ref="W62:W73" si="8">SUM(H6/V62)</f>
        <v>0.12727697337692667</v>
      </c>
      <c r="X62" s="2"/>
      <c r="Y62" s="2"/>
      <c r="Z62" s="2"/>
      <c r="AA62" s="2"/>
      <c r="AB62" s="2"/>
      <c r="AC62" s="2"/>
      <c r="AD62" s="2"/>
      <c r="AE62" s="2"/>
      <c r="AF62" s="2"/>
      <c r="AG62" s="2"/>
      <c r="AH62" s="2"/>
    </row>
    <row r="63" spans="2:34" x14ac:dyDescent="0.3">
      <c r="B63" s="10">
        <v>3</v>
      </c>
      <c r="C63" s="10">
        <v>9</v>
      </c>
      <c r="D63" s="10">
        <v>0.93</v>
      </c>
      <c r="E63" s="153">
        <f t="shared" si="4"/>
        <v>8.370000000000001</v>
      </c>
      <c r="F63" s="111">
        <v>1.9E-2</v>
      </c>
      <c r="G63" s="111">
        <v>1.9E-2</v>
      </c>
      <c r="H63" s="18">
        <v>0.03</v>
      </c>
      <c r="I63" s="2"/>
      <c r="J63" s="2"/>
      <c r="K63" s="2"/>
      <c r="L63" s="2"/>
      <c r="M63" s="2"/>
      <c r="N63" s="2"/>
      <c r="O63" s="2"/>
      <c r="P63" s="10">
        <v>2</v>
      </c>
      <c r="Q63" s="17">
        <f>SUM(Q62)</f>
        <v>4387</v>
      </c>
      <c r="R63" s="124">
        <f t="shared" si="5"/>
        <v>0.28880784134944154</v>
      </c>
      <c r="S63" s="17">
        <f>SUM(S62)</f>
        <v>4408</v>
      </c>
      <c r="T63" s="124">
        <f t="shared" si="6"/>
        <v>0.40972254990925588</v>
      </c>
      <c r="U63" s="124">
        <f t="shared" si="7"/>
        <v>0</v>
      </c>
      <c r="V63" s="17">
        <f>SUM(V62)</f>
        <v>4282</v>
      </c>
      <c r="W63" s="124">
        <f t="shared" si="8"/>
        <v>0.23773937412424101</v>
      </c>
      <c r="X63" s="2"/>
      <c r="Y63" s="2"/>
      <c r="Z63" s="2"/>
      <c r="AA63" s="2"/>
      <c r="AB63" s="2"/>
      <c r="AC63" s="2"/>
      <c r="AD63" s="2"/>
      <c r="AE63" s="2"/>
      <c r="AF63" s="2"/>
      <c r="AG63" s="2"/>
      <c r="AH63" s="2"/>
    </row>
    <row r="64" spans="2:34" x14ac:dyDescent="0.3">
      <c r="B64" s="10">
        <v>4</v>
      </c>
      <c r="C64" s="10">
        <v>9</v>
      </c>
      <c r="D64" s="10">
        <v>0.87</v>
      </c>
      <c r="E64" s="153">
        <f t="shared" si="4"/>
        <v>7.83</v>
      </c>
      <c r="F64" s="111">
        <v>2.7E-2</v>
      </c>
      <c r="G64" s="111">
        <v>2.7E-2</v>
      </c>
      <c r="H64" s="18">
        <v>0.03</v>
      </c>
      <c r="I64" s="2"/>
      <c r="J64" s="2"/>
      <c r="K64" s="2"/>
      <c r="L64" s="2"/>
      <c r="M64" s="2"/>
      <c r="N64" s="2"/>
      <c r="O64" s="2"/>
      <c r="P64" s="10">
        <v>3</v>
      </c>
      <c r="Q64" s="17">
        <f>SUM(Q62)</f>
        <v>4387</v>
      </c>
      <c r="R64" s="124">
        <f t="shared" si="5"/>
        <v>0.39069979484841577</v>
      </c>
      <c r="S64" s="17">
        <f>SUM(S62)</f>
        <v>4408</v>
      </c>
      <c r="T64" s="124">
        <f t="shared" si="6"/>
        <v>0.52038067150635214</v>
      </c>
      <c r="U64" s="124">
        <f t="shared" si="7"/>
        <v>0</v>
      </c>
      <c r="V64" s="17">
        <f>SUM(V62)</f>
        <v>4282</v>
      </c>
      <c r="W64" s="124">
        <f t="shared" si="8"/>
        <v>0.33675852405418027</v>
      </c>
      <c r="X64" s="2"/>
      <c r="Y64" s="2"/>
      <c r="Z64" s="2"/>
      <c r="AA64" s="2"/>
      <c r="AB64" s="2"/>
      <c r="AC64" s="2"/>
      <c r="AD64" s="2"/>
      <c r="AE64" s="2"/>
      <c r="AF64" s="2"/>
      <c r="AG64" s="2"/>
      <c r="AH64" s="2"/>
    </row>
    <row r="65" spans="2:34" x14ac:dyDescent="0.3">
      <c r="B65" s="10">
        <v>5</v>
      </c>
      <c r="C65" s="10">
        <v>9</v>
      </c>
      <c r="D65" s="10">
        <v>0.87</v>
      </c>
      <c r="E65" s="153">
        <f t="shared" si="4"/>
        <v>7.83</v>
      </c>
      <c r="F65" s="111">
        <v>2.5999999999999999E-2</v>
      </c>
      <c r="G65" s="111">
        <v>2.5999999999999999E-2</v>
      </c>
      <c r="H65" s="18">
        <v>0.03</v>
      </c>
      <c r="I65" s="2"/>
      <c r="J65" s="2"/>
      <c r="K65" s="2"/>
      <c r="L65" s="2"/>
      <c r="M65" s="2"/>
      <c r="N65" s="2"/>
      <c r="O65" s="2"/>
      <c r="P65" s="10">
        <v>4</v>
      </c>
      <c r="Q65" s="17">
        <v>2300</v>
      </c>
      <c r="R65" s="124">
        <f t="shared" si="5"/>
        <v>1</v>
      </c>
      <c r="S65" s="17">
        <f>SUM(S62)</f>
        <v>4408</v>
      </c>
      <c r="T65" s="124">
        <f t="shared" si="6"/>
        <v>0.67013906533575318</v>
      </c>
      <c r="U65" s="124">
        <f t="shared" si="7"/>
        <v>0</v>
      </c>
      <c r="V65" s="17">
        <f>SUM(V62)</f>
        <v>4282</v>
      </c>
      <c r="W65" s="124">
        <f t="shared" si="8"/>
        <v>0.44698738907052776</v>
      </c>
      <c r="X65" s="2"/>
      <c r="Y65" s="2"/>
      <c r="Z65" s="2"/>
      <c r="AA65" s="2"/>
      <c r="AB65" s="2"/>
      <c r="AC65" s="2"/>
      <c r="AD65" s="2"/>
      <c r="AE65" s="2"/>
      <c r="AF65" s="2"/>
      <c r="AG65" s="2"/>
      <c r="AH65" s="2"/>
    </row>
    <row r="66" spans="2:34" x14ac:dyDescent="0.3">
      <c r="B66" s="10">
        <v>6</v>
      </c>
      <c r="C66" s="10">
        <v>11</v>
      </c>
      <c r="D66" s="10">
        <v>0.7</v>
      </c>
      <c r="E66" s="153">
        <f t="shared" si="4"/>
        <v>7.6999999999999993</v>
      </c>
      <c r="F66" s="111">
        <v>2.3E-2</v>
      </c>
      <c r="G66" s="111">
        <v>2.3E-2</v>
      </c>
      <c r="H66" s="18">
        <v>0.03</v>
      </c>
      <c r="I66" s="2"/>
      <c r="J66" s="2"/>
      <c r="K66" s="2"/>
      <c r="L66" s="2"/>
      <c r="M66" s="2"/>
      <c r="N66" s="2"/>
      <c r="O66" s="2"/>
      <c r="P66" s="10">
        <v>5</v>
      </c>
      <c r="Q66" s="17">
        <v>3100</v>
      </c>
      <c r="R66" s="124">
        <f t="shared" si="5"/>
        <v>1</v>
      </c>
      <c r="S66" s="17">
        <f>SUM(S62)</f>
        <v>4408</v>
      </c>
      <c r="T66" s="124">
        <f t="shared" si="6"/>
        <v>0.78503266787658799</v>
      </c>
      <c r="U66" s="124">
        <f t="shared" si="7"/>
        <v>0</v>
      </c>
      <c r="V66" s="17">
        <f>SUM(V62)</f>
        <v>4282</v>
      </c>
      <c r="W66" s="124">
        <f t="shared" si="8"/>
        <v>0.61513311536665105</v>
      </c>
      <c r="X66" s="2"/>
      <c r="Y66" s="2"/>
      <c r="Z66" s="2"/>
      <c r="AA66" s="2"/>
      <c r="AB66" s="2"/>
      <c r="AC66" s="2"/>
      <c r="AD66" s="2"/>
      <c r="AE66" s="2"/>
      <c r="AF66" s="2"/>
      <c r="AG66" s="2"/>
      <c r="AH66" s="2"/>
    </row>
    <row r="67" spans="2:34" x14ac:dyDescent="0.3">
      <c r="B67" s="10">
        <v>7</v>
      </c>
      <c r="C67" s="10">
        <v>11</v>
      </c>
      <c r="D67" s="10">
        <v>0.7</v>
      </c>
      <c r="E67" s="153">
        <f t="shared" si="4"/>
        <v>7.6999999999999993</v>
      </c>
      <c r="F67" s="111">
        <v>2.5999999999999999E-2</v>
      </c>
      <c r="G67" s="111">
        <v>2.5999999999999999E-2</v>
      </c>
      <c r="H67" s="18">
        <v>0.03</v>
      </c>
      <c r="I67" s="2"/>
      <c r="J67" s="2"/>
      <c r="K67" s="2"/>
      <c r="L67" s="2"/>
      <c r="M67" s="2"/>
      <c r="N67" s="2"/>
      <c r="O67" s="2"/>
      <c r="P67" s="10">
        <v>6</v>
      </c>
      <c r="Q67" s="17">
        <v>3500</v>
      </c>
      <c r="R67" s="124">
        <f t="shared" si="5"/>
        <v>1</v>
      </c>
      <c r="S67" s="17">
        <f>SUM(S62)</f>
        <v>4408</v>
      </c>
      <c r="T67" s="124">
        <f t="shared" si="6"/>
        <v>0.90059369328493644</v>
      </c>
      <c r="U67" s="124">
        <f t="shared" si="7"/>
        <v>0</v>
      </c>
      <c r="V67" s="17">
        <f>SUM(V62)</f>
        <v>4282</v>
      </c>
      <c r="W67" s="124">
        <f t="shared" si="8"/>
        <v>0.69009808500700609</v>
      </c>
      <c r="X67" s="2"/>
      <c r="Y67" s="2"/>
      <c r="Z67" s="2"/>
      <c r="AA67" s="2"/>
      <c r="AB67" s="2"/>
      <c r="AC67" s="2"/>
      <c r="AD67" s="2"/>
      <c r="AE67" s="2"/>
      <c r="AF67" s="2"/>
      <c r="AG67" s="2"/>
      <c r="AH67" s="2"/>
    </row>
    <row r="68" spans="2:34" x14ac:dyDescent="0.3">
      <c r="B68" s="10">
        <v>8</v>
      </c>
      <c r="C68" s="10">
        <v>13</v>
      </c>
      <c r="D68" s="10">
        <v>0.7</v>
      </c>
      <c r="E68" s="153">
        <v>8</v>
      </c>
      <c r="F68" s="111">
        <v>2.3E-2</v>
      </c>
      <c r="G68" s="111">
        <v>2.3E-2</v>
      </c>
      <c r="H68" s="18">
        <v>0.03</v>
      </c>
      <c r="I68" s="2"/>
      <c r="J68" s="2"/>
      <c r="K68" s="2"/>
      <c r="L68" s="2"/>
      <c r="M68" s="2"/>
      <c r="N68" s="2"/>
      <c r="O68" s="2"/>
      <c r="P68" s="10">
        <v>7</v>
      </c>
      <c r="Q68" s="17">
        <v>4000</v>
      </c>
      <c r="R68" s="124">
        <f t="shared" si="5"/>
        <v>1</v>
      </c>
      <c r="S68" s="17">
        <f>SUM(S62)</f>
        <v>4408</v>
      </c>
      <c r="T68" s="124">
        <f t="shared" si="6"/>
        <v>0.98574931941923771</v>
      </c>
      <c r="U68" s="124">
        <f t="shared" si="7"/>
        <v>0</v>
      </c>
      <c r="V68" s="17">
        <f>SUM(V62)</f>
        <v>4282</v>
      </c>
      <c r="W68" s="124">
        <f t="shared" si="8"/>
        <v>0.77370387669313401</v>
      </c>
      <c r="X68" s="2"/>
      <c r="Y68" s="2"/>
      <c r="Z68" s="2"/>
      <c r="AA68" s="2"/>
    </row>
    <row r="69" spans="2:34" x14ac:dyDescent="0.3">
      <c r="B69" s="10">
        <v>9</v>
      </c>
      <c r="C69" s="10">
        <v>12</v>
      </c>
      <c r="D69" s="10">
        <v>0.7</v>
      </c>
      <c r="E69" s="153">
        <v>8.4</v>
      </c>
      <c r="F69" s="111">
        <v>2.5999999999999999E-2</v>
      </c>
      <c r="G69" s="111">
        <v>2.5999999999999999E-2</v>
      </c>
      <c r="H69" s="18">
        <v>0.03</v>
      </c>
      <c r="I69" s="2"/>
      <c r="J69" s="2"/>
      <c r="K69" s="2"/>
      <c r="L69" s="2"/>
      <c r="M69" s="2"/>
      <c r="N69" s="2"/>
      <c r="O69" s="2"/>
      <c r="P69" s="10">
        <v>8</v>
      </c>
      <c r="Q69" s="17">
        <v>4200</v>
      </c>
      <c r="R69" s="124">
        <f t="shared" si="5"/>
        <v>1</v>
      </c>
      <c r="S69" s="17">
        <f>SUM(S62)</f>
        <v>4408</v>
      </c>
      <c r="T69" s="124">
        <f t="shared" si="6"/>
        <v>1.1011247731397458</v>
      </c>
      <c r="U69" s="124">
        <f t="shared" si="7"/>
        <v>0</v>
      </c>
      <c r="V69" s="17">
        <f>SUM(V62)</f>
        <v>4282</v>
      </c>
      <c r="W69" s="124">
        <f t="shared" si="8"/>
        <v>0.78771602055114431</v>
      </c>
      <c r="X69" s="2"/>
      <c r="Y69" s="2"/>
      <c r="Z69" s="2"/>
      <c r="AA69" s="2"/>
    </row>
    <row r="70" spans="2:34" x14ac:dyDescent="0.3">
      <c r="B70" s="10">
        <v>10</v>
      </c>
      <c r="C70" s="10">
        <v>12</v>
      </c>
      <c r="D70" s="10">
        <v>0.7</v>
      </c>
      <c r="E70" s="153">
        <v>8.4</v>
      </c>
      <c r="F70" s="111">
        <v>3.3000000000000002E-2</v>
      </c>
      <c r="G70" s="111">
        <v>3.5999999999999997E-2</v>
      </c>
      <c r="H70" s="18">
        <v>0.03</v>
      </c>
      <c r="I70" s="2"/>
      <c r="J70" s="2"/>
      <c r="K70" s="2"/>
      <c r="L70" s="2"/>
      <c r="M70" s="2"/>
      <c r="N70" s="2"/>
      <c r="O70" s="2"/>
      <c r="P70" s="10">
        <v>9</v>
      </c>
      <c r="Q70" s="17">
        <v>4800</v>
      </c>
      <c r="R70" s="124">
        <f t="shared" si="5"/>
        <v>1</v>
      </c>
      <c r="S70" s="17">
        <f>SUM(S62)</f>
        <v>4408</v>
      </c>
      <c r="T70" s="124">
        <f t="shared" si="6"/>
        <v>1.2380267695099818</v>
      </c>
      <c r="U70" s="124">
        <f t="shared" si="7"/>
        <v>0</v>
      </c>
      <c r="V70" s="17">
        <f>SUM(V62)</f>
        <v>4282</v>
      </c>
      <c r="W70" s="124">
        <f t="shared" si="8"/>
        <v>0.92947220924801499</v>
      </c>
      <c r="X70" s="2"/>
      <c r="Y70" s="2"/>
      <c r="Z70" s="2"/>
      <c r="AA70" s="2"/>
    </row>
    <row r="71" spans="2:34" x14ac:dyDescent="0.3">
      <c r="B71" s="10">
        <v>11</v>
      </c>
      <c r="C71" s="10">
        <v>12</v>
      </c>
      <c r="D71" s="10">
        <v>0.7</v>
      </c>
      <c r="E71" s="153">
        <f t="shared" si="4"/>
        <v>8.3999999999999986</v>
      </c>
      <c r="F71" s="111">
        <v>3.2000000000000001E-2</v>
      </c>
      <c r="G71" s="111">
        <v>3.9E-2</v>
      </c>
      <c r="H71" s="18">
        <v>0.03</v>
      </c>
      <c r="I71" s="2"/>
      <c r="J71" s="2"/>
      <c r="K71" s="2"/>
      <c r="L71" s="2"/>
      <c r="M71" s="2"/>
      <c r="N71" s="2"/>
      <c r="O71" s="2"/>
      <c r="P71" s="10">
        <v>10</v>
      </c>
      <c r="Q71" s="17"/>
      <c r="R71" s="124" t="e">
        <f t="shared" si="5"/>
        <v>#DIV/0!</v>
      </c>
      <c r="S71" s="17">
        <f>SUM(S62)</f>
        <v>4408</v>
      </c>
      <c r="T71" s="124">
        <f t="shared" si="6"/>
        <v>1.3278200998185117</v>
      </c>
      <c r="U71" s="124">
        <f t="shared" si="7"/>
        <v>0</v>
      </c>
      <c r="V71" s="17">
        <f>SUM(V62)</f>
        <v>4282</v>
      </c>
      <c r="W71" s="124">
        <f t="shared" si="8"/>
        <v>1.0252218589444184</v>
      </c>
      <c r="X71" s="2"/>
      <c r="Y71" s="2"/>
      <c r="Z71" s="2"/>
      <c r="AA71" s="2"/>
    </row>
    <row r="72" spans="2:34" x14ac:dyDescent="0.3">
      <c r="B72" s="10">
        <v>12</v>
      </c>
      <c r="C72" s="10">
        <v>12</v>
      </c>
      <c r="D72" s="10">
        <v>0.7</v>
      </c>
      <c r="E72" s="153">
        <f t="shared" si="4"/>
        <v>8.3999999999999986</v>
      </c>
      <c r="F72" s="111">
        <v>3.2000000000000001E-2</v>
      </c>
      <c r="G72" s="111">
        <v>3.9E-2</v>
      </c>
      <c r="H72" s="18">
        <v>0.03</v>
      </c>
      <c r="I72" s="2"/>
      <c r="J72" s="2"/>
      <c r="K72" s="2"/>
      <c r="L72" s="2"/>
      <c r="M72" s="2"/>
      <c r="N72" s="2"/>
      <c r="O72" s="2"/>
      <c r="P72" s="10">
        <v>11</v>
      </c>
      <c r="Q72" s="17"/>
      <c r="R72" s="124" t="e">
        <f t="shared" si="5"/>
        <v>#DIV/0!</v>
      </c>
      <c r="S72" s="17">
        <f>SUM(S62)</f>
        <v>4408</v>
      </c>
      <c r="T72" s="124">
        <f t="shared" si="6"/>
        <v>1.5058647912885663</v>
      </c>
      <c r="U72" s="124">
        <f t="shared" si="7"/>
        <v>0</v>
      </c>
      <c r="V72" s="17">
        <f>SUM(V62)</f>
        <v>4282</v>
      </c>
      <c r="W72" s="124">
        <f t="shared" si="8"/>
        <v>1.1137319009808502</v>
      </c>
      <c r="X72" s="2"/>
      <c r="Y72" s="2"/>
      <c r="Z72" s="2"/>
      <c r="AA72" s="2"/>
    </row>
    <row r="73" spans="2:34" x14ac:dyDescent="0.3">
      <c r="B73" s="2"/>
      <c r="C73" s="2"/>
      <c r="D73" s="2"/>
      <c r="E73" s="2"/>
      <c r="F73" s="2"/>
      <c r="G73" s="2"/>
      <c r="H73" s="2"/>
      <c r="I73" s="2"/>
      <c r="J73" s="2"/>
      <c r="K73" s="2"/>
      <c r="L73" s="2"/>
      <c r="M73" s="2"/>
      <c r="N73" s="2"/>
      <c r="O73" s="2"/>
      <c r="P73" s="10">
        <v>12</v>
      </c>
      <c r="Q73" s="17"/>
      <c r="R73" s="124" t="e">
        <f t="shared" si="5"/>
        <v>#DIV/0!</v>
      </c>
      <c r="S73" s="17">
        <f>SUM(S62)</f>
        <v>4408</v>
      </c>
      <c r="T73" s="124">
        <f t="shared" si="6"/>
        <v>1.6245462794918331</v>
      </c>
      <c r="U73" s="124">
        <f t="shared" si="7"/>
        <v>0</v>
      </c>
      <c r="V73" s="17">
        <f>SUM(V62)</f>
        <v>4282</v>
      </c>
      <c r="W73" s="124">
        <f t="shared" si="8"/>
        <v>1.3005604857543205</v>
      </c>
      <c r="X73" s="2"/>
      <c r="Y73" s="2"/>
      <c r="Z73" s="2"/>
      <c r="AA73" s="2"/>
    </row>
  </sheetData>
  <mergeCells count="3">
    <mergeCell ref="P59:W59"/>
    <mergeCell ref="F59:G59"/>
    <mergeCell ref="B3:H4"/>
  </mergeCells>
  <hyperlinks>
    <hyperlink ref="F59:G59" location="sykefr!A1" display="sjukefråvere i %"/>
    <hyperlink ref="C60" location="'tal tils'!A1" display="tal tils"/>
    <hyperlink ref="A1" location="FREMSIDE_ØKONOMI!A1" display="TILBAKE TIL FRAMSIDA"/>
  </hyperlinks>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K98"/>
  <sheetViews>
    <sheetView workbookViewId="0"/>
  </sheetViews>
  <sheetFormatPr baseColWidth="10" defaultColWidth="11.453125" defaultRowHeight="12" x14ac:dyDescent="0.3"/>
  <cols>
    <col min="1" max="1" width="2.26953125" style="1" customWidth="1"/>
    <col min="2" max="2" width="2.81640625" style="1" customWidth="1"/>
    <col min="3" max="3" width="6.7265625" style="1" customWidth="1"/>
    <col min="4" max="4" width="6.453125" style="1" customWidth="1"/>
    <col min="5" max="5" width="6.54296875" style="1" customWidth="1"/>
    <col min="6" max="6" width="7.54296875" style="1" customWidth="1"/>
    <col min="7" max="7" width="7.453125" style="1" customWidth="1"/>
    <col min="8" max="8" width="7.1796875" style="1" customWidth="1"/>
    <col min="9" max="10" width="5.7265625" style="1" customWidth="1"/>
    <col min="11" max="11" width="7.1796875" style="1" customWidth="1"/>
    <col min="12" max="15" width="11.453125" style="1"/>
    <col min="16" max="16" width="3.1796875" style="1" customWidth="1"/>
    <col min="17" max="17" width="5.1796875" style="1" customWidth="1"/>
    <col min="18" max="18" width="6.81640625" style="1" customWidth="1"/>
    <col min="19" max="19" width="5.1796875" style="1" customWidth="1"/>
    <col min="20" max="20" width="6.81640625" style="1" customWidth="1"/>
    <col min="21" max="21" width="6.26953125" style="1" customWidth="1"/>
    <col min="22" max="22" width="5.7265625" style="1" customWidth="1"/>
    <col min="23" max="23" width="7.1796875" style="1" customWidth="1"/>
    <col min="24" max="16384" width="11.453125" style="1"/>
  </cols>
  <sheetData>
    <row r="1" spans="1:37" ht="14.5" x14ac:dyDescent="0.35">
      <c r="A1" s="163" t="s">
        <v>36</v>
      </c>
      <c r="B1"/>
      <c r="C1"/>
      <c r="D1"/>
      <c r="E1" s="2"/>
      <c r="F1" s="2"/>
      <c r="G1" s="2"/>
      <c r="H1" s="2"/>
      <c r="I1" s="6"/>
      <c r="J1" s="6"/>
      <c r="K1" s="6"/>
      <c r="L1" s="2"/>
      <c r="M1" s="2"/>
      <c r="N1" s="2"/>
      <c r="O1" s="2"/>
      <c r="P1" s="2"/>
      <c r="Q1" s="2"/>
      <c r="R1" s="2"/>
      <c r="S1" s="2"/>
      <c r="T1" s="2"/>
      <c r="U1" s="2"/>
      <c r="V1" s="2"/>
      <c r="W1" s="2"/>
      <c r="X1" s="2"/>
      <c r="Y1" s="2"/>
      <c r="Z1" s="2"/>
      <c r="AA1" s="2"/>
      <c r="AB1" s="2"/>
      <c r="AC1" s="2"/>
      <c r="AD1" s="2"/>
      <c r="AE1" s="2"/>
      <c r="AF1" s="2"/>
      <c r="AG1" s="2"/>
      <c r="AH1" s="2"/>
      <c r="AI1" s="2"/>
      <c r="AJ1" s="2"/>
      <c r="AK1" s="2"/>
    </row>
    <row r="2" spans="1:37"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ht="15" customHeight="1" x14ac:dyDescent="0.3">
      <c r="A3" s="2"/>
      <c r="B3" s="432" t="s">
        <v>526</v>
      </c>
      <c r="C3" s="433"/>
      <c r="D3" s="433"/>
      <c r="E3" s="433"/>
      <c r="F3" s="433"/>
      <c r="G3" s="433"/>
      <c r="H3" s="434"/>
      <c r="I3" s="196" t="s">
        <v>50</v>
      </c>
      <c r="J3" s="44" t="s">
        <v>91</v>
      </c>
      <c r="K3" s="233"/>
      <c r="L3" s="2"/>
      <c r="M3" s="2"/>
      <c r="N3" s="2"/>
      <c r="O3" s="2"/>
      <c r="P3" s="2"/>
      <c r="Q3" s="2"/>
      <c r="R3" s="2"/>
      <c r="S3" s="2"/>
      <c r="T3" s="2"/>
      <c r="U3" s="2"/>
      <c r="V3" s="2"/>
      <c r="W3" s="2"/>
      <c r="X3" s="2"/>
      <c r="Y3" s="2"/>
      <c r="Z3" s="2"/>
      <c r="AA3" s="2"/>
      <c r="AB3" s="2"/>
      <c r="AC3" s="2"/>
      <c r="AD3" s="2"/>
      <c r="AE3" s="2"/>
      <c r="AF3" s="2"/>
      <c r="AG3" s="2"/>
      <c r="AH3" s="2"/>
      <c r="AI3" s="2"/>
      <c r="AJ3" s="2"/>
      <c r="AK3" s="2"/>
    </row>
    <row r="4" spans="1:37" x14ac:dyDescent="0.3">
      <c r="A4" s="2"/>
      <c r="B4" s="435"/>
      <c r="C4" s="436"/>
      <c r="D4" s="436"/>
      <c r="E4" s="436"/>
      <c r="F4" s="436"/>
      <c r="G4" s="436"/>
      <c r="H4" s="437"/>
      <c r="I4" s="23" t="s">
        <v>29</v>
      </c>
      <c r="J4" s="3" t="s">
        <v>30</v>
      </c>
      <c r="K4" s="234"/>
      <c r="L4" s="2"/>
      <c r="M4" s="2"/>
      <c r="N4" s="2"/>
      <c r="O4" s="2"/>
      <c r="P4" s="2"/>
      <c r="Q4" s="2"/>
      <c r="R4" s="2"/>
      <c r="S4" s="2"/>
      <c r="T4" s="2"/>
      <c r="U4" s="2"/>
      <c r="V4" s="2"/>
      <c r="W4" s="2"/>
      <c r="X4" s="2"/>
      <c r="Y4" s="2"/>
      <c r="Z4" s="2"/>
      <c r="AA4" s="2"/>
      <c r="AB4" s="2"/>
      <c r="AC4" s="2"/>
      <c r="AD4" s="2"/>
      <c r="AE4" s="2"/>
      <c r="AF4" s="2"/>
      <c r="AG4" s="2"/>
      <c r="AH4" s="2"/>
      <c r="AI4" s="2"/>
      <c r="AJ4" s="2"/>
      <c r="AK4" s="2"/>
    </row>
    <row r="5" spans="1:37" x14ac:dyDescent="0.3">
      <c r="A5" s="2"/>
      <c r="B5" s="195"/>
      <c r="C5" s="246" t="s">
        <v>209</v>
      </c>
      <c r="D5" s="195" t="s">
        <v>210</v>
      </c>
      <c r="E5" s="195"/>
      <c r="F5" s="195" t="s">
        <v>33</v>
      </c>
      <c r="G5" s="195" t="s">
        <v>31</v>
      </c>
      <c r="H5" s="199" t="s">
        <v>34</v>
      </c>
      <c r="I5" s="26" t="s">
        <v>2</v>
      </c>
      <c r="J5" s="43" t="s">
        <v>35</v>
      </c>
      <c r="K5" s="26" t="s">
        <v>154</v>
      </c>
      <c r="L5" s="2"/>
      <c r="M5" s="2"/>
      <c r="N5" s="2"/>
      <c r="O5" s="2"/>
      <c r="P5" s="2"/>
      <c r="Q5" s="2"/>
      <c r="R5" s="2"/>
      <c r="S5" s="2"/>
      <c r="T5" s="2"/>
      <c r="U5" s="2"/>
      <c r="V5" s="2"/>
      <c r="W5" s="2"/>
      <c r="X5" s="2"/>
      <c r="Y5" s="2"/>
      <c r="Z5" s="2"/>
      <c r="AA5" s="2"/>
      <c r="AB5" s="2"/>
      <c r="AC5" s="2"/>
      <c r="AD5" s="2"/>
      <c r="AE5" s="2"/>
      <c r="AF5" s="2"/>
      <c r="AG5" s="2"/>
      <c r="AH5" s="2"/>
      <c r="AI5" s="2"/>
      <c r="AJ5" s="2"/>
      <c r="AK5" s="2"/>
    </row>
    <row r="6" spans="1:37" x14ac:dyDescent="0.3">
      <c r="A6" s="2"/>
      <c r="B6" s="5">
        <v>1</v>
      </c>
      <c r="C6" s="193">
        <v>448</v>
      </c>
      <c r="D6" s="214">
        <v>277.58999999999997</v>
      </c>
      <c r="E6" s="214"/>
      <c r="F6" s="214">
        <f>SUM(C6-D6)</f>
        <v>170.41000000000003</v>
      </c>
      <c r="G6" s="214">
        <v>474</v>
      </c>
      <c r="H6" s="214">
        <v>230</v>
      </c>
      <c r="I6" s="41">
        <f>SUM(C6/D$17)</f>
        <v>0.11753874908861556</v>
      </c>
      <c r="J6" s="28">
        <f>SUM(D6/D$17)</f>
        <v>7.2829422677474984E-2</v>
      </c>
      <c r="K6" s="218">
        <f>SUM(I6-J6)</f>
        <v>4.4709326411140574E-2</v>
      </c>
      <c r="L6" s="2"/>
      <c r="M6" s="2"/>
      <c r="N6" s="2"/>
      <c r="O6" s="2"/>
      <c r="P6" s="2"/>
      <c r="Q6" s="2"/>
      <c r="R6" s="2"/>
      <c r="S6" s="2"/>
      <c r="T6" s="2"/>
      <c r="U6" s="2"/>
      <c r="V6" s="2"/>
      <c r="W6" s="2"/>
      <c r="X6" s="2"/>
      <c r="Y6" s="2"/>
      <c r="Z6" s="2"/>
      <c r="AA6" s="2"/>
      <c r="AB6" s="2"/>
      <c r="AC6" s="2"/>
      <c r="AD6" s="2"/>
      <c r="AE6" s="2"/>
      <c r="AF6" s="2"/>
      <c r="AG6" s="2"/>
      <c r="AH6" s="2"/>
      <c r="AI6" s="2"/>
      <c r="AJ6" s="2"/>
      <c r="AK6" s="2"/>
    </row>
    <row r="7" spans="1:37" x14ac:dyDescent="0.3">
      <c r="A7" s="2"/>
      <c r="B7" s="5">
        <v>2</v>
      </c>
      <c r="C7" s="193">
        <v>831</v>
      </c>
      <c r="D7" s="214">
        <v>625.17100000000005</v>
      </c>
      <c r="E7" s="214"/>
      <c r="F7" s="214">
        <f t="shared" ref="F7:F17" si="0">SUM(C7-D7)</f>
        <v>205.82899999999995</v>
      </c>
      <c r="G7" s="214">
        <v>597</v>
      </c>
      <c r="H7" s="214">
        <v>513</v>
      </c>
      <c r="I7" s="41">
        <f t="shared" ref="I7:I17" si="1">SUM(C7/D$17)</f>
        <v>0.21802388502821324</v>
      </c>
      <c r="J7" s="28">
        <f t="shared" ref="J7:J17" si="2">SUM(D7/D$17)</f>
        <v>0.16402191363053323</v>
      </c>
      <c r="K7" s="218">
        <f t="shared" ref="K7:K17" si="3">SUM(I7-J7)</f>
        <v>5.400197139768001E-2</v>
      </c>
      <c r="L7" s="2"/>
      <c r="M7" s="2"/>
      <c r="N7" s="2"/>
      <c r="O7" s="2"/>
      <c r="P7" s="2"/>
      <c r="Q7" s="2"/>
      <c r="R7" s="2"/>
      <c r="S7" s="2"/>
      <c r="T7" s="2"/>
      <c r="U7" s="2"/>
      <c r="V7" s="2"/>
      <c r="W7" s="2"/>
      <c r="X7" s="2"/>
      <c r="Y7" s="2"/>
      <c r="Z7" s="2"/>
      <c r="AA7" s="2"/>
      <c r="AB7" s="2"/>
      <c r="AC7" s="2"/>
      <c r="AD7" s="2"/>
      <c r="AE7" s="2"/>
      <c r="AF7" s="2"/>
      <c r="AG7" s="2"/>
      <c r="AH7" s="2"/>
      <c r="AI7" s="2"/>
      <c r="AJ7" s="2"/>
      <c r="AK7" s="2"/>
    </row>
    <row r="8" spans="1:37" x14ac:dyDescent="0.3">
      <c r="A8" s="2"/>
      <c r="B8" s="5">
        <v>3</v>
      </c>
      <c r="C8" s="193">
        <v>1234</v>
      </c>
      <c r="D8" s="214">
        <v>919.66</v>
      </c>
      <c r="E8" s="214"/>
      <c r="F8" s="214">
        <f t="shared" si="0"/>
        <v>314.34000000000003</v>
      </c>
      <c r="G8" s="214">
        <v>1052</v>
      </c>
      <c r="H8" s="214">
        <v>960</v>
      </c>
      <c r="I8" s="41">
        <f t="shared" si="1"/>
        <v>0.32375628655212413</v>
      </c>
      <c r="J8" s="28">
        <f t="shared" si="2"/>
        <v>0.2412850133634736</v>
      </c>
      <c r="K8" s="218">
        <f t="shared" si="3"/>
        <v>8.2471273188650523E-2</v>
      </c>
      <c r="L8" s="2"/>
      <c r="M8" s="2"/>
      <c r="N8" s="2"/>
      <c r="O8" s="2"/>
      <c r="P8" s="2"/>
      <c r="Q8" s="2"/>
      <c r="R8" s="2"/>
      <c r="S8" s="2"/>
      <c r="T8" s="2"/>
      <c r="U8" s="2"/>
      <c r="V8" s="2"/>
      <c r="W8" s="2"/>
      <c r="X8" s="2"/>
      <c r="Y8" s="2"/>
      <c r="Z8" s="2"/>
      <c r="AA8" s="2"/>
      <c r="AB8" s="2"/>
      <c r="AC8" s="2"/>
      <c r="AD8" s="2"/>
      <c r="AE8" s="2"/>
      <c r="AF8" s="2"/>
      <c r="AG8" s="2"/>
      <c r="AH8" s="2"/>
      <c r="AI8" s="2"/>
      <c r="AJ8" s="2"/>
      <c r="AK8" s="2"/>
    </row>
    <row r="9" spans="1:37" x14ac:dyDescent="0.3">
      <c r="A9" s="2"/>
      <c r="B9" s="5">
        <v>4</v>
      </c>
      <c r="C9" s="193">
        <v>1646</v>
      </c>
      <c r="D9" s="214">
        <v>1279.77</v>
      </c>
      <c r="E9" s="214"/>
      <c r="F9" s="214">
        <f t="shared" si="0"/>
        <v>366.23</v>
      </c>
      <c r="G9" s="214">
        <v>1350</v>
      </c>
      <c r="H9" s="214">
        <v>1273</v>
      </c>
      <c r="I9" s="41">
        <f t="shared" si="1"/>
        <v>0.43184995758897593</v>
      </c>
      <c r="J9" s="28">
        <f t="shared" si="2"/>
        <v>0.33576465384182486</v>
      </c>
      <c r="K9" s="218">
        <f t="shared" si="3"/>
        <v>9.6085303747151074E-2</v>
      </c>
      <c r="L9" s="2"/>
      <c r="M9" s="2"/>
      <c r="N9" s="2"/>
      <c r="O9" s="2"/>
      <c r="P9" s="2"/>
      <c r="Q9" s="2"/>
      <c r="R9" s="2"/>
      <c r="S9" s="2"/>
      <c r="T9" s="2"/>
      <c r="U9" s="2"/>
      <c r="V9" s="2"/>
      <c r="W9" s="2"/>
      <c r="X9" s="2"/>
      <c r="Y9" s="2"/>
      <c r="Z9" s="2"/>
      <c r="AA9" s="2"/>
      <c r="AB9" s="2"/>
      <c r="AC9" s="2"/>
      <c r="AD9" s="2"/>
      <c r="AE9" s="2"/>
      <c r="AF9" s="2"/>
      <c r="AG9" s="2"/>
      <c r="AH9" s="2"/>
      <c r="AI9" s="2"/>
      <c r="AJ9" s="2"/>
      <c r="AK9" s="2"/>
    </row>
    <row r="10" spans="1:37" x14ac:dyDescent="0.3">
      <c r="A10" s="2"/>
      <c r="B10" s="5">
        <v>5</v>
      </c>
      <c r="C10" s="193">
        <v>1989</v>
      </c>
      <c r="D10" s="214">
        <v>1568.492</v>
      </c>
      <c r="E10" s="214"/>
      <c r="F10" s="214">
        <f t="shared" si="0"/>
        <v>420.50800000000004</v>
      </c>
      <c r="G10" s="214">
        <v>1586</v>
      </c>
      <c r="H10" s="214">
        <v>1723</v>
      </c>
      <c r="I10" s="41">
        <f t="shared" si="1"/>
        <v>0.52184056235994725</v>
      </c>
      <c r="J10" s="28">
        <f t="shared" si="2"/>
        <v>0.41151470454352856</v>
      </c>
      <c r="K10" s="218">
        <f t="shared" si="3"/>
        <v>0.11032585781641868</v>
      </c>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x14ac:dyDescent="0.3">
      <c r="A11" s="2"/>
      <c r="B11" s="5">
        <v>6</v>
      </c>
      <c r="C11" s="383">
        <v>2179</v>
      </c>
      <c r="D11" s="214">
        <v>1752.2860000000001</v>
      </c>
      <c r="E11" s="214"/>
      <c r="F11" s="214">
        <f t="shared" si="0"/>
        <v>426.71399999999994</v>
      </c>
      <c r="G11" s="214">
        <v>1699</v>
      </c>
      <c r="H11" s="214">
        <v>1845</v>
      </c>
      <c r="I11" s="41">
        <f t="shared" si="1"/>
        <v>0.57168958541092252</v>
      </c>
      <c r="J11" s="28">
        <f t="shared" si="2"/>
        <v>0.45973550108369154</v>
      </c>
      <c r="K11" s="218">
        <f t="shared" si="3"/>
        <v>0.11195408432723097</v>
      </c>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x14ac:dyDescent="0.3">
      <c r="A12" s="2"/>
      <c r="B12" s="5">
        <v>7</v>
      </c>
      <c r="C12" s="383">
        <v>2550</v>
      </c>
      <c r="D12" s="214">
        <v>2505.8589999999999</v>
      </c>
      <c r="E12" s="214"/>
      <c r="F12" s="214">
        <f t="shared" si="0"/>
        <v>44.141000000000076</v>
      </c>
      <c r="G12" s="214">
        <v>2120</v>
      </c>
      <c r="H12" s="214">
        <v>2152</v>
      </c>
      <c r="I12" s="41">
        <f t="shared" si="1"/>
        <v>0.66902636199993226</v>
      </c>
      <c r="J12" s="28">
        <f t="shared" si="2"/>
        <v>0.6574453844920739</v>
      </c>
      <c r="K12" s="218">
        <f t="shared" si="3"/>
        <v>1.1580977507858359E-2</v>
      </c>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x14ac:dyDescent="0.3">
      <c r="A13" s="2"/>
      <c r="B13" s="5">
        <v>8</v>
      </c>
      <c r="C13" s="193">
        <v>2841</v>
      </c>
      <c r="D13" s="214">
        <v>2736.9140000000002</v>
      </c>
      <c r="E13" s="214"/>
      <c r="F13" s="214">
        <f t="shared" si="0"/>
        <v>104.08599999999979</v>
      </c>
      <c r="G13" s="214">
        <v>2400</v>
      </c>
      <c r="H13" s="214">
        <v>2467</v>
      </c>
      <c r="I13" s="41">
        <f t="shared" si="1"/>
        <v>0.74537407625168928</v>
      </c>
      <c r="J13" s="28">
        <f t="shared" si="2"/>
        <v>0.71806573197124823</v>
      </c>
      <c r="K13" s="218">
        <f t="shared" si="3"/>
        <v>2.7308344280441044E-2</v>
      </c>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x14ac:dyDescent="0.3">
      <c r="A14" s="2"/>
      <c r="B14" s="5">
        <v>9</v>
      </c>
      <c r="C14" s="193"/>
      <c r="D14" s="214">
        <v>3035.6170000000002</v>
      </c>
      <c r="E14" s="214"/>
      <c r="F14" s="214">
        <f t="shared" si="0"/>
        <v>-3035.6170000000002</v>
      </c>
      <c r="G14" s="214">
        <v>2970</v>
      </c>
      <c r="H14" s="214">
        <v>2791</v>
      </c>
      <c r="I14" s="41">
        <f t="shared" si="1"/>
        <v>0</v>
      </c>
      <c r="J14" s="28">
        <f t="shared" si="2"/>
        <v>0.79643443056280339</v>
      </c>
      <c r="K14" s="218">
        <f t="shared" si="3"/>
        <v>-0.79643443056280339</v>
      </c>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x14ac:dyDescent="0.3">
      <c r="A15" s="2"/>
      <c r="B15" s="5">
        <v>10</v>
      </c>
      <c r="C15" s="193"/>
      <c r="D15" s="214">
        <v>3302.0419999999999</v>
      </c>
      <c r="E15" s="214"/>
      <c r="F15" s="214">
        <f t="shared" si="0"/>
        <v>-3302.0419999999999</v>
      </c>
      <c r="G15" s="214">
        <v>3605</v>
      </c>
      <c r="H15" s="214">
        <v>3451</v>
      </c>
      <c r="I15" s="41">
        <f t="shared" si="1"/>
        <v>0</v>
      </c>
      <c r="J15" s="28">
        <f t="shared" si="2"/>
        <v>0.86633456722783542</v>
      </c>
      <c r="K15" s="218">
        <f t="shared" si="3"/>
        <v>-0.86633456722783542</v>
      </c>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x14ac:dyDescent="0.3">
      <c r="A16" s="2"/>
      <c r="B16" s="5">
        <v>11</v>
      </c>
      <c r="C16" s="193"/>
      <c r="D16" s="214">
        <v>3553.9140000000002</v>
      </c>
      <c r="E16" s="214"/>
      <c r="F16" s="214">
        <f t="shared" si="0"/>
        <v>-3553.9140000000002</v>
      </c>
      <c r="G16" s="214">
        <v>4100</v>
      </c>
      <c r="H16" s="214">
        <v>3832</v>
      </c>
      <c r="I16" s="41">
        <f t="shared" si="1"/>
        <v>0</v>
      </c>
      <c r="J16" s="28">
        <f t="shared" si="2"/>
        <v>0.9324165310904422</v>
      </c>
      <c r="K16" s="218">
        <f t="shared" si="3"/>
        <v>-0.9324165310904422</v>
      </c>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x14ac:dyDescent="0.3">
      <c r="A17" s="2"/>
      <c r="B17" s="5">
        <v>12</v>
      </c>
      <c r="C17" s="193"/>
      <c r="D17" s="214">
        <v>3811.509</v>
      </c>
      <c r="E17" s="214"/>
      <c r="F17" s="214">
        <f t="shared" si="0"/>
        <v>-3811.509</v>
      </c>
      <c r="G17" s="211">
        <v>4405</v>
      </c>
      <c r="H17" s="214">
        <v>4108</v>
      </c>
      <c r="I17" s="41">
        <f t="shared" si="1"/>
        <v>0</v>
      </c>
      <c r="J17" s="28">
        <f t="shared" si="2"/>
        <v>1</v>
      </c>
      <c r="K17" s="218">
        <f t="shared" si="3"/>
        <v>-1</v>
      </c>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7"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3">
      <c r="A19" s="2"/>
      <c r="B19" s="177"/>
      <c r="C19" s="178"/>
      <c r="D19" s="178"/>
      <c r="E19" s="178"/>
      <c r="F19" s="178"/>
      <c r="G19" s="178"/>
      <c r="H19" s="178"/>
      <c r="I19" s="178"/>
      <c r="J19" s="178"/>
      <c r="K19" s="178"/>
      <c r="L19" s="178"/>
      <c r="M19" s="178"/>
      <c r="N19" s="178"/>
      <c r="O19" s="178"/>
      <c r="P19" s="178"/>
      <c r="Q19" s="178"/>
      <c r="R19" s="178"/>
      <c r="S19" s="178"/>
      <c r="T19" s="179"/>
      <c r="U19" s="2"/>
      <c r="V19" s="2"/>
      <c r="W19" s="2"/>
      <c r="X19" s="2"/>
      <c r="Y19" s="2"/>
      <c r="Z19" s="2"/>
      <c r="AA19" s="2"/>
      <c r="AB19" s="2"/>
      <c r="AC19" s="2"/>
      <c r="AD19" s="2"/>
      <c r="AE19" s="2"/>
      <c r="AF19" s="2"/>
      <c r="AG19" s="2"/>
      <c r="AH19" s="2"/>
      <c r="AI19" s="2"/>
      <c r="AJ19" s="2"/>
      <c r="AK19" s="2"/>
    </row>
    <row r="20" spans="1:37" x14ac:dyDescent="0.3">
      <c r="A20" s="2"/>
      <c r="B20" s="180"/>
      <c r="C20" s="182" t="s">
        <v>586</v>
      </c>
      <c r="D20" s="182"/>
      <c r="E20" s="182"/>
      <c r="F20" s="182"/>
      <c r="G20" s="182"/>
      <c r="H20" s="182"/>
      <c r="I20" s="182"/>
      <c r="J20" s="182"/>
      <c r="K20" s="182"/>
      <c r="L20" s="182"/>
      <c r="M20" s="182"/>
      <c r="N20" s="182"/>
      <c r="O20" s="182"/>
      <c r="P20" s="182"/>
      <c r="Q20" s="182"/>
      <c r="R20" s="182"/>
      <c r="S20" s="182"/>
      <c r="T20" s="183"/>
      <c r="U20" s="2"/>
      <c r="V20" s="2"/>
      <c r="W20" s="2"/>
      <c r="X20" s="2"/>
      <c r="Y20" s="2"/>
      <c r="Z20" s="2"/>
      <c r="AA20" s="2"/>
      <c r="AB20" s="2"/>
      <c r="AC20" s="2"/>
      <c r="AD20" s="2"/>
      <c r="AE20" s="2"/>
      <c r="AF20" s="2"/>
      <c r="AG20" s="2"/>
      <c r="AH20" s="2"/>
      <c r="AI20" s="2"/>
      <c r="AJ20" s="2"/>
      <c r="AK20" s="2"/>
    </row>
    <row r="21" spans="1:37" x14ac:dyDescent="0.3">
      <c r="A21" s="2"/>
      <c r="B21" s="180"/>
      <c r="C21" s="182"/>
      <c r="D21" s="182"/>
      <c r="E21" s="182"/>
      <c r="F21" s="182"/>
      <c r="G21" s="182"/>
      <c r="H21" s="182"/>
      <c r="I21" s="182"/>
      <c r="J21" s="182"/>
      <c r="K21" s="182"/>
      <c r="L21" s="182"/>
      <c r="M21" s="182"/>
      <c r="N21" s="182"/>
      <c r="O21" s="182"/>
      <c r="P21" s="182"/>
      <c r="Q21" s="182"/>
      <c r="R21" s="182"/>
      <c r="S21" s="182"/>
      <c r="T21" s="183"/>
      <c r="U21" s="2"/>
      <c r="V21" s="2"/>
      <c r="W21" s="2"/>
      <c r="X21" s="2"/>
      <c r="Y21" s="2"/>
      <c r="Z21" s="2"/>
      <c r="AA21" s="2"/>
      <c r="AB21" s="2"/>
      <c r="AC21" s="2"/>
      <c r="AD21" s="2"/>
      <c r="AE21" s="2"/>
      <c r="AF21" s="2"/>
      <c r="AG21" s="2"/>
      <c r="AH21" s="2"/>
      <c r="AI21" s="2"/>
      <c r="AJ21" s="2"/>
      <c r="AK21" s="2"/>
    </row>
    <row r="22" spans="1:37" x14ac:dyDescent="0.3">
      <c r="A22" s="2"/>
      <c r="B22" s="180"/>
      <c r="C22" s="182" t="s">
        <v>587</v>
      </c>
      <c r="D22" s="182"/>
      <c r="E22" s="182"/>
      <c r="F22" s="182"/>
      <c r="G22" s="182"/>
      <c r="H22" s="182"/>
      <c r="I22" s="182"/>
      <c r="J22" s="182"/>
      <c r="K22" s="182"/>
      <c r="L22" s="182"/>
      <c r="M22" s="182"/>
      <c r="N22" s="182"/>
      <c r="O22" s="182"/>
      <c r="P22" s="182"/>
      <c r="Q22" s="182"/>
      <c r="R22" s="182"/>
      <c r="S22" s="182"/>
      <c r="T22" s="183"/>
      <c r="U22" s="2"/>
      <c r="V22" s="2"/>
      <c r="W22" s="2"/>
      <c r="X22" s="2"/>
      <c r="Y22" s="2"/>
      <c r="Z22" s="2"/>
      <c r="AA22" s="2"/>
      <c r="AB22" s="2"/>
      <c r="AC22" s="2"/>
      <c r="AD22" s="2"/>
      <c r="AE22" s="2"/>
      <c r="AF22" s="2"/>
      <c r="AG22" s="2"/>
      <c r="AH22" s="2"/>
      <c r="AI22" s="2"/>
      <c r="AJ22" s="2"/>
      <c r="AK22" s="2"/>
    </row>
    <row r="23" spans="1:37" x14ac:dyDescent="0.3">
      <c r="A23" s="2"/>
      <c r="B23" s="180"/>
      <c r="C23" s="182"/>
      <c r="D23" s="182"/>
      <c r="E23" s="182"/>
      <c r="F23" s="182"/>
      <c r="G23" s="182"/>
      <c r="H23" s="182"/>
      <c r="I23" s="182"/>
      <c r="J23" s="182"/>
      <c r="K23" s="182"/>
      <c r="L23" s="182"/>
      <c r="M23" s="182"/>
      <c r="N23" s="182"/>
      <c r="O23" s="182"/>
      <c r="P23" s="182"/>
      <c r="Q23" s="182"/>
      <c r="R23" s="182"/>
      <c r="S23" s="182"/>
      <c r="T23" s="183"/>
      <c r="U23" s="2"/>
      <c r="V23" s="2"/>
      <c r="W23" s="2"/>
      <c r="X23" s="2"/>
      <c r="Y23" s="2"/>
      <c r="Z23" s="2"/>
      <c r="AA23" s="2"/>
      <c r="AB23" s="2"/>
      <c r="AC23" s="2"/>
      <c r="AD23" s="2"/>
      <c r="AE23" s="2"/>
      <c r="AF23" s="2"/>
      <c r="AG23" s="2"/>
      <c r="AH23" s="2"/>
      <c r="AI23" s="2"/>
      <c r="AJ23" s="2"/>
      <c r="AK23" s="2"/>
    </row>
    <row r="24" spans="1:37" x14ac:dyDescent="0.3">
      <c r="A24" s="2"/>
      <c r="B24" s="180"/>
      <c r="C24" s="182" t="s">
        <v>588</v>
      </c>
      <c r="D24" s="182"/>
      <c r="E24" s="182"/>
      <c r="F24" s="182"/>
      <c r="G24" s="182"/>
      <c r="H24" s="182"/>
      <c r="I24" s="182"/>
      <c r="J24" s="182"/>
      <c r="K24" s="182"/>
      <c r="L24" s="182"/>
      <c r="M24" s="182"/>
      <c r="N24" s="182"/>
      <c r="O24" s="182"/>
      <c r="P24" s="182"/>
      <c r="Q24" s="182"/>
      <c r="R24" s="182"/>
      <c r="S24" s="182"/>
      <c r="T24" s="183"/>
      <c r="U24" s="2"/>
      <c r="V24" s="2"/>
      <c r="W24" s="2"/>
      <c r="X24" s="2"/>
      <c r="Y24" s="2"/>
      <c r="Z24" s="2"/>
      <c r="AA24" s="2"/>
      <c r="AB24" s="2"/>
      <c r="AC24" s="2"/>
      <c r="AD24" s="2"/>
      <c r="AE24" s="2"/>
      <c r="AF24" s="2"/>
      <c r="AG24" s="2"/>
      <c r="AH24" s="2"/>
      <c r="AI24" s="2"/>
      <c r="AJ24" s="2"/>
      <c r="AK24" s="2"/>
    </row>
    <row r="25" spans="1:37" x14ac:dyDescent="0.3">
      <c r="A25" s="2"/>
      <c r="B25" s="180"/>
      <c r="C25" s="182"/>
      <c r="D25" s="182"/>
      <c r="E25" s="182"/>
      <c r="F25" s="182"/>
      <c r="G25" s="182"/>
      <c r="H25" s="182"/>
      <c r="I25" s="182"/>
      <c r="J25" s="182"/>
      <c r="K25" s="182"/>
      <c r="L25" s="182"/>
      <c r="M25" s="182"/>
      <c r="N25" s="182"/>
      <c r="O25" s="182"/>
      <c r="P25" s="182"/>
      <c r="Q25" s="182"/>
      <c r="R25" s="182"/>
      <c r="S25" s="182"/>
      <c r="T25" s="183"/>
      <c r="U25" s="2"/>
      <c r="V25" s="2"/>
      <c r="W25" s="2"/>
      <c r="X25" s="2"/>
      <c r="Y25" s="2"/>
      <c r="Z25" s="2"/>
      <c r="AA25" s="2"/>
      <c r="AB25" s="2"/>
      <c r="AC25" s="2"/>
      <c r="AD25" s="2"/>
      <c r="AE25" s="2"/>
      <c r="AF25" s="2"/>
      <c r="AG25" s="2"/>
      <c r="AH25" s="2"/>
      <c r="AI25" s="2"/>
      <c r="AJ25" s="2"/>
      <c r="AK25" s="2"/>
    </row>
    <row r="26" spans="1:37" x14ac:dyDescent="0.3">
      <c r="A26" s="2"/>
      <c r="B26" s="180"/>
      <c r="C26" s="182"/>
      <c r="D26" s="182"/>
      <c r="E26" s="182"/>
      <c r="F26" s="182"/>
      <c r="G26" s="182"/>
      <c r="H26" s="182"/>
      <c r="I26" s="182"/>
      <c r="J26" s="182"/>
      <c r="K26" s="182"/>
      <c r="L26" s="182"/>
      <c r="M26" s="182"/>
      <c r="N26" s="182"/>
      <c r="O26" s="182"/>
      <c r="P26" s="182"/>
      <c r="Q26" s="182"/>
      <c r="R26" s="182"/>
      <c r="S26" s="182"/>
      <c r="T26" s="183"/>
      <c r="U26" s="2"/>
      <c r="V26" s="2"/>
      <c r="W26" s="2"/>
      <c r="X26" s="2"/>
      <c r="Y26" s="2"/>
      <c r="Z26" s="2"/>
      <c r="AA26" s="2"/>
      <c r="AB26" s="2"/>
      <c r="AC26" s="2"/>
      <c r="AD26" s="2"/>
      <c r="AE26" s="2"/>
      <c r="AF26" s="2"/>
      <c r="AG26" s="2"/>
      <c r="AH26" s="2"/>
      <c r="AI26" s="2"/>
      <c r="AJ26" s="2"/>
      <c r="AK26" s="2"/>
    </row>
    <row r="27" spans="1:37" x14ac:dyDescent="0.3">
      <c r="A27" s="2"/>
      <c r="B27" s="180"/>
      <c r="C27" s="182"/>
      <c r="D27" s="182"/>
      <c r="E27" s="182"/>
      <c r="F27" s="182"/>
      <c r="G27" s="182"/>
      <c r="H27" s="182"/>
      <c r="I27" s="182"/>
      <c r="J27" s="182"/>
      <c r="K27" s="182"/>
      <c r="L27" s="182"/>
      <c r="M27" s="182"/>
      <c r="N27" s="182"/>
      <c r="O27" s="182"/>
      <c r="P27" s="182"/>
      <c r="Q27" s="182"/>
      <c r="R27" s="182"/>
      <c r="S27" s="182"/>
      <c r="T27" s="183"/>
      <c r="U27" s="2"/>
      <c r="V27" s="2"/>
      <c r="W27" s="2"/>
      <c r="X27" s="2"/>
      <c r="Y27" s="2"/>
      <c r="Z27" s="2"/>
      <c r="AA27" s="2"/>
      <c r="AB27" s="2"/>
      <c r="AC27" s="2"/>
      <c r="AD27" s="2"/>
      <c r="AE27" s="2"/>
      <c r="AF27" s="2"/>
      <c r="AG27" s="2"/>
      <c r="AH27" s="2"/>
      <c r="AI27" s="2"/>
      <c r="AJ27" s="2"/>
      <c r="AK27" s="2"/>
    </row>
    <row r="28" spans="1:37" x14ac:dyDescent="0.3">
      <c r="A28" s="2"/>
      <c r="B28" s="180"/>
      <c r="C28" s="182"/>
      <c r="D28" s="182"/>
      <c r="E28" s="182"/>
      <c r="F28" s="182"/>
      <c r="G28" s="182"/>
      <c r="H28" s="182"/>
      <c r="I28" s="182"/>
      <c r="J28" s="182"/>
      <c r="K28" s="182"/>
      <c r="L28" s="182"/>
      <c r="M28" s="182"/>
      <c r="N28" s="182"/>
      <c r="O28" s="182"/>
      <c r="P28" s="182"/>
      <c r="Q28" s="182"/>
      <c r="R28" s="182"/>
      <c r="S28" s="182"/>
      <c r="T28" s="183"/>
      <c r="U28" s="2"/>
      <c r="V28" s="2"/>
      <c r="W28" s="2"/>
      <c r="X28" s="2"/>
      <c r="Y28" s="2"/>
      <c r="Z28" s="2"/>
      <c r="AA28" s="2"/>
      <c r="AB28" s="2"/>
      <c r="AC28" s="2"/>
      <c r="AD28" s="2"/>
      <c r="AE28" s="2"/>
      <c r="AF28" s="2"/>
      <c r="AG28" s="2"/>
      <c r="AH28" s="2"/>
      <c r="AI28" s="2"/>
      <c r="AJ28" s="2"/>
      <c r="AK28" s="2"/>
    </row>
    <row r="29" spans="1:37" x14ac:dyDescent="0.3">
      <c r="A29" s="2"/>
      <c r="B29" s="180"/>
      <c r="C29" s="182"/>
      <c r="D29" s="182"/>
      <c r="E29" s="182"/>
      <c r="F29" s="182"/>
      <c r="G29" s="182"/>
      <c r="H29" s="182"/>
      <c r="I29" s="182"/>
      <c r="J29" s="182"/>
      <c r="K29" s="182"/>
      <c r="L29" s="182"/>
      <c r="M29" s="182"/>
      <c r="N29" s="182"/>
      <c r="O29" s="182"/>
      <c r="P29" s="182"/>
      <c r="Q29" s="182"/>
      <c r="R29" s="182"/>
      <c r="S29" s="182"/>
      <c r="T29" s="183"/>
      <c r="U29" s="2"/>
      <c r="V29" s="2"/>
      <c r="W29" s="2"/>
      <c r="X29" s="2"/>
      <c r="Y29" s="2"/>
      <c r="Z29" s="2"/>
      <c r="AA29" s="2"/>
      <c r="AB29" s="2"/>
      <c r="AC29" s="2"/>
      <c r="AD29" s="2"/>
      <c r="AE29" s="2"/>
      <c r="AF29" s="2"/>
      <c r="AG29" s="2"/>
      <c r="AH29" s="2"/>
      <c r="AI29" s="2"/>
      <c r="AJ29" s="2"/>
      <c r="AK29" s="2"/>
    </row>
    <row r="30" spans="1:37" x14ac:dyDescent="0.3">
      <c r="A30" s="2"/>
      <c r="B30" s="180"/>
      <c r="C30" s="182"/>
      <c r="D30" s="182"/>
      <c r="E30" s="182"/>
      <c r="F30" s="182"/>
      <c r="G30" s="182"/>
      <c r="H30" s="182"/>
      <c r="I30" s="182"/>
      <c r="J30" s="182"/>
      <c r="K30" s="182"/>
      <c r="L30" s="182"/>
      <c r="M30" s="182"/>
      <c r="N30" s="182"/>
      <c r="O30" s="182"/>
      <c r="P30" s="182"/>
      <c r="Q30" s="182"/>
      <c r="R30" s="182"/>
      <c r="S30" s="182"/>
      <c r="T30" s="183"/>
      <c r="U30" s="2"/>
      <c r="V30" s="2"/>
      <c r="W30" s="2"/>
      <c r="X30" s="2"/>
      <c r="Y30" s="2"/>
      <c r="Z30" s="2"/>
      <c r="AA30" s="2"/>
      <c r="AB30" s="2"/>
      <c r="AC30" s="2"/>
      <c r="AD30" s="2"/>
      <c r="AE30" s="2"/>
      <c r="AF30" s="2"/>
      <c r="AG30" s="2"/>
      <c r="AH30" s="2"/>
      <c r="AI30" s="2"/>
      <c r="AJ30" s="2"/>
      <c r="AK30" s="2"/>
    </row>
    <row r="31" spans="1:37" x14ac:dyDescent="0.3">
      <c r="A31" s="2"/>
      <c r="B31" s="180"/>
      <c r="C31" s="182"/>
      <c r="D31" s="182"/>
      <c r="E31" s="182"/>
      <c r="F31" s="182"/>
      <c r="G31" s="182"/>
      <c r="H31" s="182"/>
      <c r="I31" s="182"/>
      <c r="J31" s="182"/>
      <c r="K31" s="182"/>
      <c r="L31" s="182"/>
      <c r="M31" s="182"/>
      <c r="N31" s="182"/>
      <c r="O31" s="182"/>
      <c r="P31" s="182"/>
      <c r="Q31" s="182"/>
      <c r="R31" s="182"/>
      <c r="S31" s="182"/>
      <c r="T31" s="183"/>
      <c r="U31" s="2"/>
      <c r="V31" s="2"/>
      <c r="W31" s="2"/>
      <c r="X31" s="2"/>
      <c r="Y31" s="2"/>
      <c r="Z31" s="2"/>
      <c r="AA31" s="2"/>
      <c r="AB31" s="2"/>
      <c r="AC31" s="2"/>
      <c r="AD31" s="2"/>
      <c r="AE31" s="2"/>
      <c r="AF31" s="2"/>
      <c r="AG31" s="2"/>
      <c r="AH31" s="2"/>
      <c r="AI31" s="2"/>
      <c r="AJ31" s="2"/>
      <c r="AK31" s="2"/>
    </row>
    <row r="32" spans="1:37" x14ac:dyDescent="0.3">
      <c r="A32" s="2"/>
      <c r="B32" s="180"/>
      <c r="C32" s="182"/>
      <c r="D32" s="182"/>
      <c r="E32" s="182"/>
      <c r="F32" s="182"/>
      <c r="G32" s="182"/>
      <c r="H32" s="182"/>
      <c r="I32" s="182"/>
      <c r="J32" s="182"/>
      <c r="K32" s="182"/>
      <c r="L32" s="182"/>
      <c r="M32" s="182"/>
      <c r="N32" s="182"/>
      <c r="O32" s="182"/>
      <c r="P32" s="182"/>
      <c r="Q32" s="182"/>
      <c r="R32" s="182"/>
      <c r="S32" s="182"/>
      <c r="T32" s="183"/>
      <c r="U32" s="2"/>
      <c r="V32" s="2"/>
      <c r="W32" s="2"/>
      <c r="X32" s="2"/>
      <c r="Y32" s="2"/>
      <c r="Z32" s="2"/>
      <c r="AA32" s="2"/>
      <c r="AB32" s="2"/>
      <c r="AC32" s="2"/>
      <c r="AD32" s="2"/>
      <c r="AE32" s="2"/>
      <c r="AF32" s="2"/>
      <c r="AG32" s="2"/>
      <c r="AH32" s="2"/>
      <c r="AI32" s="2"/>
      <c r="AJ32" s="2"/>
      <c r="AK32" s="2"/>
    </row>
    <row r="33" spans="1:37" x14ac:dyDescent="0.3">
      <c r="A33" s="2"/>
      <c r="B33" s="180"/>
      <c r="C33" s="182"/>
      <c r="D33" s="182"/>
      <c r="E33" s="182"/>
      <c r="F33" s="182"/>
      <c r="G33" s="182"/>
      <c r="H33" s="182"/>
      <c r="I33" s="182"/>
      <c r="J33" s="182"/>
      <c r="K33" s="182"/>
      <c r="L33" s="182"/>
      <c r="M33" s="182"/>
      <c r="N33" s="182"/>
      <c r="O33" s="182"/>
      <c r="P33" s="182"/>
      <c r="Q33" s="182"/>
      <c r="R33" s="182"/>
      <c r="S33" s="182"/>
      <c r="T33" s="183"/>
      <c r="U33" s="2"/>
      <c r="V33" s="2"/>
      <c r="W33" s="2"/>
      <c r="X33" s="2"/>
      <c r="Y33" s="2"/>
      <c r="Z33" s="2"/>
      <c r="AA33" s="2"/>
      <c r="AB33" s="2"/>
      <c r="AC33" s="2"/>
      <c r="AD33" s="2"/>
      <c r="AE33" s="2"/>
      <c r="AF33" s="2"/>
      <c r="AG33" s="2"/>
      <c r="AH33" s="2"/>
      <c r="AI33" s="2"/>
      <c r="AJ33" s="2"/>
      <c r="AK33" s="2"/>
    </row>
    <row r="34" spans="1:37" x14ac:dyDescent="0.3">
      <c r="A34" s="2"/>
      <c r="B34" s="180"/>
      <c r="C34" s="182"/>
      <c r="D34" s="182"/>
      <c r="E34" s="182"/>
      <c r="F34" s="182"/>
      <c r="G34" s="182"/>
      <c r="H34" s="182"/>
      <c r="I34" s="182"/>
      <c r="J34" s="182"/>
      <c r="K34" s="182"/>
      <c r="L34" s="182"/>
      <c r="M34" s="182"/>
      <c r="N34" s="182"/>
      <c r="O34" s="182"/>
      <c r="P34" s="182"/>
      <c r="Q34" s="182"/>
      <c r="R34" s="182"/>
      <c r="S34" s="182"/>
      <c r="T34" s="183"/>
      <c r="U34" s="2"/>
      <c r="V34" s="2"/>
      <c r="W34" s="2"/>
      <c r="X34" s="2"/>
      <c r="Y34" s="2"/>
      <c r="Z34" s="2"/>
      <c r="AA34" s="2"/>
      <c r="AB34" s="2"/>
      <c r="AC34" s="2"/>
      <c r="AD34" s="2"/>
      <c r="AE34" s="2"/>
      <c r="AF34" s="2"/>
      <c r="AG34" s="2"/>
      <c r="AH34" s="2"/>
      <c r="AI34" s="2"/>
      <c r="AJ34" s="2"/>
      <c r="AK34" s="2"/>
    </row>
    <row r="35" spans="1:37" x14ac:dyDescent="0.3">
      <c r="A35" s="2"/>
      <c r="B35" s="180"/>
      <c r="C35" s="182"/>
      <c r="D35" s="182"/>
      <c r="E35" s="182"/>
      <c r="F35" s="182"/>
      <c r="G35" s="182"/>
      <c r="H35" s="182"/>
      <c r="I35" s="182"/>
      <c r="J35" s="182"/>
      <c r="K35" s="182"/>
      <c r="L35" s="182"/>
      <c r="M35" s="182"/>
      <c r="N35" s="182"/>
      <c r="O35" s="182"/>
      <c r="P35" s="182"/>
      <c r="Q35" s="182"/>
      <c r="R35" s="182"/>
      <c r="S35" s="182"/>
      <c r="T35" s="183"/>
      <c r="U35" s="2"/>
      <c r="V35" s="2"/>
      <c r="W35" s="2"/>
      <c r="X35" s="2"/>
      <c r="Y35" s="2"/>
      <c r="Z35" s="2"/>
      <c r="AA35" s="2"/>
      <c r="AB35" s="2"/>
      <c r="AC35" s="2"/>
      <c r="AD35" s="2"/>
      <c r="AE35" s="2"/>
      <c r="AF35" s="2"/>
      <c r="AG35" s="2"/>
      <c r="AH35" s="2"/>
      <c r="AI35" s="2"/>
      <c r="AJ35" s="2"/>
      <c r="AK35" s="2"/>
    </row>
    <row r="36" spans="1:37" x14ac:dyDescent="0.3">
      <c r="A36" s="2"/>
      <c r="B36" s="184"/>
      <c r="C36" s="185"/>
      <c r="D36" s="185"/>
      <c r="E36" s="185"/>
      <c r="F36" s="185"/>
      <c r="G36" s="185"/>
      <c r="H36" s="185"/>
      <c r="I36" s="185"/>
      <c r="J36" s="185"/>
      <c r="K36" s="185"/>
      <c r="L36" s="185"/>
      <c r="M36" s="185"/>
      <c r="N36" s="185"/>
      <c r="O36" s="185"/>
      <c r="P36" s="185"/>
      <c r="Q36" s="185"/>
      <c r="R36" s="185"/>
      <c r="S36" s="185"/>
      <c r="T36" s="186"/>
      <c r="U36" s="2"/>
      <c r="V36" s="2"/>
      <c r="W36" s="2"/>
      <c r="X36" s="2"/>
      <c r="Y36" s="2"/>
      <c r="Z36" s="2"/>
      <c r="AA36" s="2"/>
      <c r="AB36" s="2"/>
      <c r="AC36" s="2"/>
      <c r="AD36" s="2"/>
      <c r="AE36" s="2"/>
      <c r="AF36" s="2"/>
      <c r="AG36" s="2"/>
      <c r="AH36" s="2"/>
      <c r="AI36" s="2"/>
      <c r="AJ36" s="2"/>
      <c r="AK36" s="2"/>
    </row>
    <row r="37" spans="1:37" x14ac:dyDescent="0.3">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x14ac:dyDescent="0.3">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x14ac:dyDescent="0.3">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x14ac:dyDescent="0.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x14ac:dyDescent="0.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x14ac:dyDescent="0.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x14ac:dyDescent="0.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x14ac:dyDescent="0.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x14ac:dyDescent="0.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x14ac:dyDescent="0.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x14ac:dyDescent="0.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2:37" x14ac:dyDescent="0.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2:37" x14ac:dyDescent="0.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2:37" x14ac:dyDescent="0.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2:37" x14ac:dyDescent="0.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2:37" x14ac:dyDescent="0.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2:37" x14ac:dyDescent="0.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2:37" x14ac:dyDescent="0.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2:37" x14ac:dyDescent="0.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2:37" x14ac:dyDescent="0.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2:37" x14ac:dyDescent="0.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2:37" x14ac:dyDescent="0.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2:37" x14ac:dyDescent="0.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2:37" x14ac:dyDescent="0.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2:37" x14ac:dyDescent="0.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2:37" x14ac:dyDescent="0.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2:37" x14ac:dyDescent="0.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row>
    <row r="65" spans="2:37" x14ac:dyDescent="0.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row>
    <row r="66" spans="2:37" x14ac:dyDescent="0.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row>
    <row r="67" spans="2:37" x14ac:dyDescent="0.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row>
    <row r="68" spans="2:37" x14ac:dyDescent="0.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2:37" x14ac:dyDescent="0.3">
      <c r="B69" s="122"/>
      <c r="C69" s="12"/>
      <c r="D69" s="12" t="s">
        <v>102</v>
      </c>
      <c r="E69" s="12" t="s">
        <v>103</v>
      </c>
      <c r="F69" s="447" t="s">
        <v>105</v>
      </c>
      <c r="G69" s="448"/>
      <c r="H69" s="122"/>
      <c r="I69" s="2"/>
      <c r="J69" s="2"/>
      <c r="K69" s="2"/>
      <c r="L69" s="2"/>
      <c r="M69" s="2"/>
      <c r="N69" s="2"/>
      <c r="O69" s="2"/>
      <c r="P69" s="449" t="s">
        <v>201</v>
      </c>
      <c r="Q69" s="450"/>
      <c r="R69" s="450"/>
      <c r="S69" s="450"/>
      <c r="T69" s="450"/>
      <c r="U69" s="450"/>
      <c r="V69" s="450"/>
      <c r="W69" s="451"/>
      <c r="X69" s="2"/>
      <c r="Y69" s="2"/>
      <c r="Z69" s="2"/>
      <c r="AA69" s="2"/>
      <c r="AB69" s="2"/>
      <c r="AC69" s="2"/>
      <c r="AD69" s="2"/>
      <c r="AE69" s="2"/>
      <c r="AF69" s="2"/>
      <c r="AG69" s="2"/>
      <c r="AH69" s="2"/>
      <c r="AI69" s="2"/>
      <c r="AJ69" s="2"/>
      <c r="AK69" s="2"/>
    </row>
    <row r="70" spans="2:37" x14ac:dyDescent="0.3">
      <c r="B70" s="123"/>
      <c r="C70" s="136" t="s">
        <v>99</v>
      </c>
      <c r="D70" s="14" t="s">
        <v>101</v>
      </c>
      <c r="E70" s="14" t="s">
        <v>104</v>
      </c>
      <c r="F70" s="12" t="s">
        <v>92</v>
      </c>
      <c r="G70" s="13" t="s">
        <v>106</v>
      </c>
      <c r="H70" s="16" t="s">
        <v>26</v>
      </c>
      <c r="I70" s="2"/>
      <c r="J70" s="2"/>
      <c r="K70" s="2"/>
      <c r="L70" s="2"/>
      <c r="M70" s="2"/>
      <c r="N70" s="2"/>
      <c r="O70" s="2"/>
      <c r="P70" s="280"/>
      <c r="Q70" s="280" t="s">
        <v>31</v>
      </c>
      <c r="R70" s="280" t="s">
        <v>164</v>
      </c>
      <c r="S70" s="280" t="s">
        <v>32</v>
      </c>
      <c r="T70" s="280" t="s">
        <v>165</v>
      </c>
      <c r="U70" s="280" t="s">
        <v>68</v>
      </c>
      <c r="V70" s="280" t="s">
        <v>34</v>
      </c>
      <c r="W70" s="280" t="s">
        <v>166</v>
      </c>
      <c r="X70" s="2"/>
      <c r="Y70" s="2"/>
      <c r="Z70" s="2"/>
      <c r="AA70" s="2"/>
      <c r="AB70" s="2"/>
      <c r="AC70" s="2"/>
      <c r="AD70" s="2"/>
      <c r="AE70" s="2"/>
      <c r="AF70" s="2"/>
      <c r="AG70" s="2"/>
      <c r="AH70" s="2"/>
      <c r="AI70" s="2"/>
      <c r="AJ70" s="2"/>
      <c r="AK70" s="2"/>
    </row>
    <row r="71" spans="2:37" x14ac:dyDescent="0.3">
      <c r="B71" s="10">
        <v>1</v>
      </c>
      <c r="C71" s="10">
        <v>3</v>
      </c>
      <c r="D71" s="10">
        <v>1</v>
      </c>
      <c r="E71" s="153">
        <f>SUM(C71*D71)</f>
        <v>3</v>
      </c>
      <c r="F71" s="111">
        <v>0</v>
      </c>
      <c r="G71" s="111">
        <v>0</v>
      </c>
      <c r="H71" s="121">
        <v>0.03</v>
      </c>
      <c r="I71" s="2"/>
      <c r="J71" s="2"/>
      <c r="K71" s="2"/>
      <c r="L71" s="2"/>
      <c r="M71" s="2"/>
      <c r="N71" s="2"/>
      <c r="O71" s="2"/>
      <c r="P71" s="10"/>
      <c r="Q71" s="280" t="s">
        <v>196</v>
      </c>
      <c r="R71" s="146" t="s">
        <v>197</v>
      </c>
      <c r="S71" s="146" t="s">
        <v>199</v>
      </c>
      <c r="T71" s="146" t="s">
        <v>197</v>
      </c>
      <c r="U71" s="146" t="s">
        <v>197</v>
      </c>
      <c r="V71" s="146" t="s">
        <v>196</v>
      </c>
      <c r="W71" s="146" t="s">
        <v>198</v>
      </c>
      <c r="X71" s="2"/>
      <c r="Y71" s="2"/>
      <c r="Z71" s="2"/>
      <c r="AA71" s="2"/>
      <c r="AB71" s="2"/>
      <c r="AC71" s="2"/>
      <c r="AD71" s="2"/>
      <c r="AE71" s="2"/>
      <c r="AF71" s="2"/>
      <c r="AG71" s="2"/>
      <c r="AH71" s="2"/>
      <c r="AI71" s="2"/>
      <c r="AJ71" s="2"/>
      <c r="AK71" s="2"/>
    </row>
    <row r="72" spans="2:37" x14ac:dyDescent="0.3">
      <c r="B72" s="10">
        <v>2</v>
      </c>
      <c r="C72" s="10">
        <v>3</v>
      </c>
      <c r="D72" s="10">
        <v>1</v>
      </c>
      <c r="E72" s="153">
        <f t="shared" ref="E72:E82" si="4">SUM(C72*D72)</f>
        <v>3</v>
      </c>
      <c r="F72" s="111">
        <v>0</v>
      </c>
      <c r="G72" s="111">
        <v>0</v>
      </c>
      <c r="H72" s="18">
        <v>0.03</v>
      </c>
      <c r="I72" s="2"/>
      <c r="J72" s="2"/>
      <c r="K72" s="2"/>
      <c r="L72" s="2"/>
      <c r="M72" s="2"/>
      <c r="N72" s="2"/>
      <c r="O72" s="2"/>
      <c r="P72" s="10">
        <v>1</v>
      </c>
      <c r="Q72" s="17">
        <f>SUM(demogr!J16)</f>
        <v>4387</v>
      </c>
      <c r="R72" s="124">
        <f t="shared" ref="R72:R83" si="5">SUM(G6/Q72)</f>
        <v>0.10804650102575793</v>
      </c>
      <c r="S72" s="17">
        <f>SUM(demogr!R13)</f>
        <v>4408</v>
      </c>
      <c r="T72" s="124">
        <f t="shared" ref="T72:T83" si="6">SUM(D6/S72)</f>
        <v>6.2974137931034471E-2</v>
      </c>
      <c r="U72" s="124">
        <f t="shared" ref="U72:U83" si="7">SUM(E6/S72)</f>
        <v>0</v>
      </c>
      <c r="V72" s="17">
        <f>SUM(demogr!F16)</f>
        <v>4282</v>
      </c>
      <c r="W72" s="124">
        <f t="shared" ref="W72:W83" si="8">SUM(H6/V72)</f>
        <v>5.3713218122372723E-2</v>
      </c>
      <c r="X72" s="2"/>
      <c r="Y72" s="2"/>
      <c r="Z72" s="2"/>
      <c r="AA72" s="2"/>
      <c r="AB72" s="2"/>
      <c r="AC72" s="2"/>
      <c r="AD72" s="2"/>
      <c r="AE72" s="2"/>
      <c r="AF72" s="2"/>
      <c r="AG72" s="2"/>
      <c r="AH72" s="2"/>
      <c r="AI72" s="2"/>
      <c r="AJ72" s="2"/>
      <c r="AK72" s="2"/>
    </row>
    <row r="73" spans="2:37" x14ac:dyDescent="0.3">
      <c r="B73" s="10">
        <v>3</v>
      </c>
      <c r="C73" s="10">
        <v>3</v>
      </c>
      <c r="D73" s="10">
        <v>1</v>
      </c>
      <c r="E73" s="153">
        <f t="shared" si="4"/>
        <v>3</v>
      </c>
      <c r="F73" s="111">
        <v>0.01</v>
      </c>
      <c r="G73" s="111">
        <v>0.01</v>
      </c>
      <c r="H73" s="18">
        <v>0.03</v>
      </c>
      <c r="I73" s="2"/>
      <c r="J73" s="2"/>
      <c r="K73" s="2"/>
      <c r="L73" s="2"/>
      <c r="M73" s="2"/>
      <c r="N73" s="2"/>
      <c r="O73" s="2"/>
      <c r="P73" s="10">
        <v>2</v>
      </c>
      <c r="Q73" s="17">
        <f>SUM(Q72)</f>
        <v>4387</v>
      </c>
      <c r="R73" s="124">
        <f t="shared" si="5"/>
        <v>0.13608388420332801</v>
      </c>
      <c r="S73" s="17">
        <f>SUM(S72)</f>
        <v>4408</v>
      </c>
      <c r="T73" s="124">
        <f t="shared" si="6"/>
        <v>0.14182645190562615</v>
      </c>
      <c r="U73" s="124">
        <f t="shared" si="7"/>
        <v>0</v>
      </c>
      <c r="V73" s="17">
        <f>SUM(V72)</f>
        <v>4282</v>
      </c>
      <c r="W73" s="124">
        <f t="shared" si="8"/>
        <v>0.11980382998598786</v>
      </c>
      <c r="X73" s="2"/>
      <c r="Y73" s="2"/>
      <c r="Z73" s="2"/>
      <c r="AA73" s="2"/>
      <c r="AB73" s="2"/>
      <c r="AC73" s="2"/>
      <c r="AD73" s="2"/>
      <c r="AE73" s="2"/>
      <c r="AF73" s="2"/>
      <c r="AG73" s="2"/>
      <c r="AH73" s="2"/>
      <c r="AI73" s="2"/>
      <c r="AJ73" s="2"/>
      <c r="AK73" s="2"/>
    </row>
    <row r="74" spans="2:37" x14ac:dyDescent="0.3">
      <c r="B74" s="10">
        <v>4</v>
      </c>
      <c r="C74" s="10">
        <v>3</v>
      </c>
      <c r="D74" s="10">
        <v>1</v>
      </c>
      <c r="E74" s="153">
        <f t="shared" si="4"/>
        <v>3</v>
      </c>
      <c r="F74" s="111">
        <v>1.6E-2</v>
      </c>
      <c r="G74" s="111">
        <v>1.6E-2</v>
      </c>
      <c r="H74" s="18">
        <v>0.03</v>
      </c>
      <c r="I74" s="2"/>
      <c r="J74" s="2"/>
      <c r="K74" s="2"/>
      <c r="L74" s="2"/>
      <c r="M74" s="2"/>
      <c r="N74" s="2"/>
      <c r="O74" s="2"/>
      <c r="P74" s="10">
        <v>3</v>
      </c>
      <c r="Q74" s="17">
        <f>SUM(Q72)</f>
        <v>4387</v>
      </c>
      <c r="R74" s="124">
        <f t="shared" si="5"/>
        <v>0.23979940733986779</v>
      </c>
      <c r="S74" s="17">
        <f>SUM(S72)</f>
        <v>4408</v>
      </c>
      <c r="T74" s="124">
        <f t="shared" si="6"/>
        <v>0.2086343012704174</v>
      </c>
      <c r="U74" s="124">
        <f t="shared" si="7"/>
        <v>0</v>
      </c>
      <c r="V74" s="17">
        <f>SUM(V72)</f>
        <v>4282</v>
      </c>
      <c r="W74" s="124">
        <f t="shared" si="8"/>
        <v>0.2241943017281644</v>
      </c>
      <c r="X74" s="2"/>
      <c r="Y74" s="2"/>
      <c r="Z74" s="2"/>
      <c r="AA74" s="2"/>
      <c r="AB74" s="2"/>
      <c r="AC74" s="2"/>
      <c r="AD74" s="2"/>
      <c r="AE74" s="2"/>
      <c r="AF74" s="2"/>
      <c r="AG74" s="2"/>
      <c r="AH74" s="2"/>
      <c r="AI74" s="2"/>
      <c r="AJ74" s="2"/>
      <c r="AK74" s="2"/>
    </row>
    <row r="75" spans="2:37" x14ac:dyDescent="0.3">
      <c r="B75" s="10">
        <v>5</v>
      </c>
      <c r="C75" s="10">
        <v>3</v>
      </c>
      <c r="D75" s="10">
        <v>1</v>
      </c>
      <c r="E75" s="153">
        <f t="shared" si="4"/>
        <v>3</v>
      </c>
      <c r="F75" s="111">
        <v>1.6E-2</v>
      </c>
      <c r="G75" s="111">
        <v>1.6E-2</v>
      </c>
      <c r="H75" s="18">
        <v>0.03</v>
      </c>
      <c r="I75" s="2"/>
      <c r="J75" s="2"/>
      <c r="K75" s="2"/>
      <c r="L75" s="2"/>
      <c r="M75" s="2"/>
      <c r="N75" s="2"/>
      <c r="O75" s="2"/>
      <c r="P75" s="10">
        <v>4</v>
      </c>
      <c r="Q75" s="17"/>
      <c r="R75" s="124" t="e">
        <f t="shared" si="5"/>
        <v>#DIV/0!</v>
      </c>
      <c r="S75" s="17">
        <f>SUM(S72)</f>
        <v>4408</v>
      </c>
      <c r="T75" s="124">
        <f t="shared" si="6"/>
        <v>0.29032894736842108</v>
      </c>
      <c r="U75" s="124">
        <f t="shared" si="7"/>
        <v>0</v>
      </c>
      <c r="V75" s="17">
        <f>SUM(V72)</f>
        <v>4282</v>
      </c>
      <c r="W75" s="124">
        <f t="shared" si="8"/>
        <v>0.2972909855207847</v>
      </c>
      <c r="X75" s="2"/>
      <c r="Y75" s="2"/>
      <c r="Z75" s="2"/>
      <c r="AA75" s="2"/>
      <c r="AB75" s="2"/>
      <c r="AC75" s="2"/>
      <c r="AD75" s="2"/>
      <c r="AE75" s="2"/>
      <c r="AF75" s="2"/>
      <c r="AG75" s="2"/>
      <c r="AH75" s="2"/>
      <c r="AI75" s="2"/>
      <c r="AJ75" s="2"/>
      <c r="AK75" s="2"/>
    </row>
    <row r="76" spans="2:37" x14ac:dyDescent="0.3">
      <c r="B76" s="10">
        <v>6</v>
      </c>
      <c r="C76" s="10">
        <v>3</v>
      </c>
      <c r="D76" s="10">
        <v>1</v>
      </c>
      <c r="E76" s="153">
        <f t="shared" si="4"/>
        <v>3</v>
      </c>
      <c r="F76" s="111">
        <v>3.4000000000000002E-2</v>
      </c>
      <c r="G76" s="111">
        <v>3.4000000000000002E-2</v>
      </c>
      <c r="H76" s="18">
        <v>0.03</v>
      </c>
      <c r="I76" s="2"/>
      <c r="J76" s="2"/>
      <c r="K76" s="2"/>
      <c r="L76" s="2"/>
      <c r="M76" s="2"/>
      <c r="N76" s="2"/>
      <c r="O76" s="2"/>
      <c r="P76" s="10">
        <v>5</v>
      </c>
      <c r="Q76" s="17"/>
      <c r="R76" s="124" t="e">
        <f t="shared" si="5"/>
        <v>#DIV/0!</v>
      </c>
      <c r="S76" s="17">
        <f>SUM(S72)</f>
        <v>4408</v>
      </c>
      <c r="T76" s="124">
        <f t="shared" si="6"/>
        <v>0.35582849364791286</v>
      </c>
      <c r="U76" s="124">
        <f t="shared" si="7"/>
        <v>0</v>
      </c>
      <c r="V76" s="17">
        <f>SUM(V72)</f>
        <v>4282</v>
      </c>
      <c r="W76" s="124">
        <f t="shared" si="8"/>
        <v>0.40238206445586172</v>
      </c>
      <c r="X76" s="2"/>
      <c r="Y76" s="2"/>
      <c r="Z76" s="2"/>
      <c r="AA76" s="2"/>
      <c r="AB76" s="2"/>
      <c r="AC76" s="2"/>
      <c r="AD76" s="2"/>
      <c r="AE76" s="2"/>
      <c r="AF76" s="2"/>
      <c r="AG76" s="2"/>
      <c r="AH76" s="2"/>
      <c r="AI76" s="2"/>
      <c r="AJ76" s="2"/>
      <c r="AK76" s="2"/>
    </row>
    <row r="77" spans="2:37" x14ac:dyDescent="0.3">
      <c r="B77" s="10">
        <v>7</v>
      </c>
      <c r="C77" s="10">
        <v>3</v>
      </c>
      <c r="D77" s="10">
        <v>1</v>
      </c>
      <c r="E77" s="153">
        <f t="shared" si="4"/>
        <v>3</v>
      </c>
      <c r="F77" s="111">
        <v>0.03</v>
      </c>
      <c r="G77" s="111">
        <v>0.03</v>
      </c>
      <c r="H77" s="18">
        <v>0.03</v>
      </c>
      <c r="I77" s="2"/>
      <c r="J77" s="2"/>
      <c r="K77" s="2"/>
      <c r="L77" s="2"/>
      <c r="M77" s="2"/>
      <c r="N77" s="2"/>
      <c r="O77" s="2"/>
      <c r="P77" s="10">
        <v>6</v>
      </c>
      <c r="Q77" s="17"/>
      <c r="R77" s="124" t="e">
        <f t="shared" si="5"/>
        <v>#DIV/0!</v>
      </c>
      <c r="S77" s="17">
        <f>SUM(S72)</f>
        <v>4408</v>
      </c>
      <c r="T77" s="124">
        <f t="shared" si="6"/>
        <v>0.39752404718693285</v>
      </c>
      <c r="U77" s="124">
        <f t="shared" si="7"/>
        <v>0</v>
      </c>
      <c r="V77" s="17">
        <f>SUM(V72)</f>
        <v>4282</v>
      </c>
      <c r="W77" s="124">
        <f t="shared" si="8"/>
        <v>0.43087342363381598</v>
      </c>
      <c r="X77" s="2"/>
      <c r="Y77" s="2"/>
      <c r="Z77" s="2"/>
      <c r="AA77" s="2"/>
      <c r="AB77" s="2"/>
      <c r="AC77" s="2"/>
      <c r="AD77" s="2"/>
      <c r="AE77" s="2"/>
      <c r="AF77" s="2"/>
      <c r="AG77" s="2"/>
      <c r="AH77" s="2"/>
      <c r="AI77" s="2"/>
      <c r="AJ77" s="2"/>
      <c r="AK77" s="2"/>
    </row>
    <row r="78" spans="2:37" x14ac:dyDescent="0.3">
      <c r="B78" s="10">
        <v>8</v>
      </c>
      <c r="C78" s="10">
        <v>3</v>
      </c>
      <c r="D78" s="10"/>
      <c r="E78" s="153">
        <f t="shared" si="4"/>
        <v>0</v>
      </c>
      <c r="F78" s="111">
        <v>2.8000000000000001E-2</v>
      </c>
      <c r="G78" s="111">
        <v>2.8000000000000001E-2</v>
      </c>
      <c r="H78" s="18">
        <v>0.03</v>
      </c>
      <c r="I78" s="2"/>
      <c r="J78" s="2"/>
      <c r="K78" s="2"/>
      <c r="L78" s="2"/>
      <c r="M78" s="2"/>
      <c r="N78" s="2"/>
      <c r="O78" s="2"/>
      <c r="P78" s="10">
        <v>7</v>
      </c>
      <c r="Q78" s="17"/>
      <c r="R78" s="124" t="e">
        <f t="shared" si="5"/>
        <v>#DIV/0!</v>
      </c>
      <c r="S78" s="17">
        <f>SUM(S72)</f>
        <v>4408</v>
      </c>
      <c r="T78" s="124">
        <f t="shared" si="6"/>
        <v>0.56847980943738652</v>
      </c>
      <c r="U78" s="124">
        <f t="shared" si="7"/>
        <v>0</v>
      </c>
      <c r="V78" s="17">
        <f>SUM(V72)</f>
        <v>4282</v>
      </c>
      <c r="W78" s="124">
        <f t="shared" si="8"/>
        <v>0.50256889304063523</v>
      </c>
      <c r="X78" s="2"/>
      <c r="Y78" s="2"/>
      <c r="Z78" s="2"/>
      <c r="AA78" s="2"/>
      <c r="AB78" s="2"/>
      <c r="AC78" s="2"/>
      <c r="AD78" s="2"/>
      <c r="AE78" s="2"/>
      <c r="AF78" s="2"/>
      <c r="AG78" s="2"/>
      <c r="AH78" s="2"/>
      <c r="AI78" s="2"/>
      <c r="AJ78" s="2"/>
      <c r="AK78" s="2"/>
    </row>
    <row r="79" spans="2:37" x14ac:dyDescent="0.3">
      <c r="B79" s="10">
        <v>9</v>
      </c>
      <c r="C79" s="10">
        <v>3</v>
      </c>
      <c r="D79" s="10"/>
      <c r="E79" s="153">
        <f t="shared" si="4"/>
        <v>0</v>
      </c>
      <c r="F79" s="111">
        <v>2.5000000000000001E-2</v>
      </c>
      <c r="G79" s="111">
        <v>2.5000000000000001E-2</v>
      </c>
      <c r="H79" s="18">
        <v>0.03</v>
      </c>
      <c r="I79" s="2"/>
      <c r="J79" s="2"/>
      <c r="K79" s="2"/>
      <c r="L79" s="2"/>
      <c r="M79" s="2"/>
      <c r="N79" s="2"/>
      <c r="O79" s="2"/>
      <c r="P79" s="10">
        <v>8</v>
      </c>
      <c r="Q79" s="17"/>
      <c r="R79" s="124" t="e">
        <f t="shared" si="5"/>
        <v>#DIV/0!</v>
      </c>
      <c r="S79" s="17">
        <f>SUM(S72)</f>
        <v>4408</v>
      </c>
      <c r="T79" s="124">
        <f t="shared" si="6"/>
        <v>0.6208970054446461</v>
      </c>
      <c r="U79" s="124">
        <f t="shared" si="7"/>
        <v>0</v>
      </c>
      <c r="V79" s="17">
        <f>SUM(V72)</f>
        <v>4282</v>
      </c>
      <c r="W79" s="124">
        <f t="shared" si="8"/>
        <v>0.57613264829518918</v>
      </c>
      <c r="X79" s="2"/>
      <c r="Y79" s="2"/>
      <c r="Z79" s="2"/>
      <c r="AA79" s="2"/>
      <c r="AB79" s="2"/>
      <c r="AC79" s="2"/>
      <c r="AD79" s="2"/>
      <c r="AE79" s="2"/>
      <c r="AF79" s="2"/>
      <c r="AG79" s="2"/>
      <c r="AH79" s="2"/>
      <c r="AI79" s="2"/>
      <c r="AJ79" s="2"/>
      <c r="AK79" s="2"/>
    </row>
    <row r="80" spans="2:37" x14ac:dyDescent="0.3">
      <c r="B80" s="10">
        <v>10</v>
      </c>
      <c r="C80" s="10">
        <v>3</v>
      </c>
      <c r="D80" s="10"/>
      <c r="E80" s="153">
        <f t="shared" si="4"/>
        <v>0</v>
      </c>
      <c r="F80" s="111">
        <v>2.3E-2</v>
      </c>
      <c r="G80" s="111">
        <v>2.3E-2</v>
      </c>
      <c r="H80" s="18">
        <v>0.03</v>
      </c>
      <c r="I80" s="2"/>
      <c r="J80" s="2"/>
      <c r="K80" s="2"/>
      <c r="L80" s="2"/>
      <c r="M80" s="2"/>
      <c r="N80" s="2"/>
      <c r="O80" s="2"/>
      <c r="P80" s="10">
        <v>9</v>
      </c>
      <c r="Q80" s="17"/>
      <c r="R80" s="124" t="e">
        <f t="shared" si="5"/>
        <v>#DIV/0!</v>
      </c>
      <c r="S80" s="17">
        <f>SUM(S72)</f>
        <v>4408</v>
      </c>
      <c r="T80" s="124">
        <f t="shared" si="6"/>
        <v>0.68866084392014526</v>
      </c>
      <c r="U80" s="124">
        <f t="shared" si="7"/>
        <v>0</v>
      </c>
      <c r="V80" s="17">
        <f>SUM(V72)</f>
        <v>4282</v>
      </c>
      <c r="W80" s="124">
        <f t="shared" si="8"/>
        <v>0.65179822512844465</v>
      </c>
      <c r="X80" s="2"/>
      <c r="Y80" s="2"/>
      <c r="Z80" s="2"/>
      <c r="AA80" s="2"/>
      <c r="AB80" s="2"/>
      <c r="AC80" s="2"/>
      <c r="AD80" s="2"/>
      <c r="AE80" s="2"/>
      <c r="AF80" s="2"/>
      <c r="AG80" s="2"/>
      <c r="AH80" s="2"/>
      <c r="AI80" s="2"/>
      <c r="AJ80" s="2"/>
      <c r="AK80" s="2"/>
    </row>
    <row r="81" spans="2:37" x14ac:dyDescent="0.3">
      <c r="B81" s="10">
        <v>11</v>
      </c>
      <c r="C81" s="10">
        <v>3</v>
      </c>
      <c r="D81" s="10"/>
      <c r="E81" s="153">
        <f t="shared" si="4"/>
        <v>0</v>
      </c>
      <c r="F81" s="111">
        <v>2.1999999999999999E-2</v>
      </c>
      <c r="G81" s="111">
        <v>2.1999999999999999E-2</v>
      </c>
      <c r="H81" s="18">
        <v>0.03</v>
      </c>
      <c r="I81" s="2"/>
      <c r="J81" s="2"/>
      <c r="K81" s="2"/>
      <c r="L81" s="2"/>
      <c r="M81" s="2"/>
      <c r="N81" s="2"/>
      <c r="O81" s="2"/>
      <c r="P81" s="10">
        <v>10</v>
      </c>
      <c r="Q81" s="17"/>
      <c r="R81" s="124" t="e">
        <f t="shared" si="5"/>
        <v>#DIV/0!</v>
      </c>
      <c r="S81" s="17">
        <f>SUM(S72)</f>
        <v>4408</v>
      </c>
      <c r="T81" s="124">
        <f t="shared" si="6"/>
        <v>0.74910208711433757</v>
      </c>
      <c r="U81" s="124">
        <f t="shared" si="7"/>
        <v>0</v>
      </c>
      <c r="V81" s="17">
        <f>SUM(V72)</f>
        <v>4282</v>
      </c>
      <c r="W81" s="124">
        <f t="shared" si="8"/>
        <v>0.80593180756655769</v>
      </c>
      <c r="X81" s="2"/>
      <c r="Y81" s="2"/>
      <c r="Z81" s="2"/>
      <c r="AA81" s="2"/>
      <c r="AB81" s="2"/>
      <c r="AC81" s="2"/>
      <c r="AD81" s="2"/>
      <c r="AE81" s="2"/>
      <c r="AF81" s="2"/>
      <c r="AG81" s="2"/>
      <c r="AH81" s="2"/>
      <c r="AI81" s="2"/>
      <c r="AJ81" s="2"/>
      <c r="AK81" s="2"/>
    </row>
    <row r="82" spans="2:37" x14ac:dyDescent="0.3">
      <c r="B82" s="10">
        <v>12</v>
      </c>
      <c r="C82" s="10">
        <v>3</v>
      </c>
      <c r="D82" s="10"/>
      <c r="E82" s="153">
        <f t="shared" si="4"/>
        <v>0</v>
      </c>
      <c r="F82" s="111">
        <v>0.02</v>
      </c>
      <c r="G82" s="111">
        <v>0.02</v>
      </c>
      <c r="H82" s="18">
        <v>0.03</v>
      </c>
      <c r="I82" s="2"/>
      <c r="J82" s="2"/>
      <c r="K82" s="2"/>
      <c r="L82" s="2"/>
      <c r="M82" s="2"/>
      <c r="N82" s="2"/>
      <c r="O82" s="2"/>
      <c r="P82" s="10">
        <v>11</v>
      </c>
      <c r="Q82" s="17"/>
      <c r="R82" s="124" t="e">
        <f t="shared" si="5"/>
        <v>#DIV/0!</v>
      </c>
      <c r="S82" s="17">
        <f>SUM(S72)</f>
        <v>4408</v>
      </c>
      <c r="T82" s="124">
        <f t="shared" si="6"/>
        <v>0.80624183303085306</v>
      </c>
      <c r="U82" s="124">
        <f t="shared" si="7"/>
        <v>0</v>
      </c>
      <c r="V82" s="17">
        <f>SUM(V72)</f>
        <v>4282</v>
      </c>
      <c r="W82" s="124">
        <f t="shared" si="8"/>
        <v>0.89490892106492292</v>
      </c>
      <c r="X82" s="2"/>
      <c r="Y82" s="2"/>
      <c r="Z82" s="2"/>
      <c r="AA82" s="2"/>
      <c r="AB82" s="2"/>
      <c r="AC82" s="2"/>
      <c r="AD82" s="2"/>
      <c r="AE82" s="2"/>
      <c r="AF82" s="2"/>
      <c r="AG82" s="2"/>
      <c r="AH82" s="2"/>
      <c r="AI82" s="2"/>
      <c r="AJ82" s="2"/>
      <c r="AK82" s="2"/>
    </row>
    <row r="83" spans="2:37" x14ac:dyDescent="0.3">
      <c r="B83" s="2"/>
      <c r="C83" s="2"/>
      <c r="D83" s="2"/>
      <c r="E83" s="2"/>
      <c r="F83" s="2"/>
      <c r="G83" s="2"/>
      <c r="H83" s="2"/>
      <c r="I83" s="2"/>
      <c r="J83" s="2"/>
      <c r="K83" s="2"/>
      <c r="L83" s="2"/>
      <c r="M83" s="2"/>
      <c r="N83" s="2"/>
      <c r="O83" s="2"/>
      <c r="P83" s="10">
        <v>12</v>
      </c>
      <c r="Q83" s="17"/>
      <c r="R83" s="124" t="e">
        <f t="shared" si="5"/>
        <v>#DIV/0!</v>
      </c>
      <c r="S83" s="17">
        <f>SUM(S72)</f>
        <v>4408</v>
      </c>
      <c r="T83" s="124">
        <f t="shared" si="6"/>
        <v>0.86467990018148821</v>
      </c>
      <c r="U83" s="124">
        <f t="shared" si="7"/>
        <v>0</v>
      </c>
      <c r="V83" s="17">
        <f>SUM(V72)</f>
        <v>4282</v>
      </c>
      <c r="W83" s="124">
        <f t="shared" si="8"/>
        <v>0.95936478281177018</v>
      </c>
      <c r="X83" s="2"/>
      <c r="Y83" s="2"/>
      <c r="Z83" s="2"/>
      <c r="AA83" s="2"/>
      <c r="AB83" s="2"/>
      <c r="AC83" s="2"/>
      <c r="AD83" s="2"/>
      <c r="AE83" s="2"/>
      <c r="AF83" s="2"/>
      <c r="AG83" s="2"/>
      <c r="AH83" s="2"/>
      <c r="AI83" s="2"/>
      <c r="AJ83" s="2"/>
      <c r="AK83" s="2"/>
    </row>
    <row r="84" spans="2:37" x14ac:dyDescent="0.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row>
    <row r="85" spans="2:37" x14ac:dyDescent="0.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row>
    <row r="86" spans="2:37" x14ac:dyDescent="0.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row>
    <row r="87" spans="2:37" x14ac:dyDescent="0.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row>
    <row r="88" spans="2:37" x14ac:dyDescent="0.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row>
    <row r="89" spans="2:37" x14ac:dyDescent="0.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row>
    <row r="90" spans="2:37" x14ac:dyDescent="0.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row>
    <row r="91" spans="2:37" x14ac:dyDescent="0.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row>
    <row r="92" spans="2:37" x14ac:dyDescent="0.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row>
    <row r="93" spans="2:37" x14ac:dyDescent="0.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row>
    <row r="94" spans="2:37" x14ac:dyDescent="0.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row>
    <row r="95" spans="2:37" x14ac:dyDescent="0.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row>
    <row r="96" spans="2:37" x14ac:dyDescent="0.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row>
    <row r="97" spans="2:37" x14ac:dyDescent="0.3">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row>
    <row r="98" spans="2:37" x14ac:dyDescent="0.3">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row>
  </sheetData>
  <mergeCells count="3">
    <mergeCell ref="P69:W69"/>
    <mergeCell ref="F69:G69"/>
    <mergeCell ref="B3:H4"/>
  </mergeCells>
  <hyperlinks>
    <hyperlink ref="F69:G69" location="sykefr!A1" display="sjukefråvere i %"/>
    <hyperlink ref="C70" location="'tal tils'!A1" display="tal tils"/>
    <hyperlink ref="A1" location="FREMSIDE_ØKONOMI!A1" display="TILBAKE TIL FRAMSIDA"/>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N93"/>
  <sheetViews>
    <sheetView workbookViewId="0"/>
  </sheetViews>
  <sheetFormatPr baseColWidth="10" defaultColWidth="11.453125" defaultRowHeight="12" x14ac:dyDescent="0.3"/>
  <cols>
    <col min="1" max="1" width="2.26953125" style="1" customWidth="1"/>
    <col min="2" max="2" width="2.81640625" style="1" customWidth="1"/>
    <col min="3" max="3" width="6.7265625" style="1" customWidth="1"/>
    <col min="4" max="4" width="6.453125" style="1" customWidth="1"/>
    <col min="5" max="5" width="6.54296875" style="1" customWidth="1"/>
    <col min="6" max="6" width="7.54296875" style="1" customWidth="1"/>
    <col min="7" max="7" width="7.453125" style="1" customWidth="1"/>
    <col min="8" max="8" width="7.1796875" style="1" customWidth="1"/>
    <col min="9" max="10" width="5.7265625" style="1" customWidth="1"/>
    <col min="11" max="11" width="7.1796875" style="1" customWidth="1"/>
    <col min="12" max="15" width="11.453125" style="1"/>
    <col min="16" max="16" width="3.1796875" style="1" customWidth="1"/>
    <col min="17" max="17" width="5.1796875" style="1" customWidth="1"/>
    <col min="18" max="18" width="6.81640625" style="1" customWidth="1"/>
    <col min="19" max="19" width="5.1796875" style="1" customWidth="1"/>
    <col min="20" max="20" width="6.81640625" style="1" customWidth="1"/>
    <col min="21" max="21" width="6.26953125" style="1" customWidth="1"/>
    <col min="22" max="22" width="5.7265625" style="1" customWidth="1"/>
    <col min="23" max="23" width="7.1796875" style="1" customWidth="1"/>
    <col min="24" max="16384" width="11.453125" style="1"/>
  </cols>
  <sheetData>
    <row r="1" spans="1:40" ht="14.5" x14ac:dyDescent="0.35">
      <c r="A1" s="163" t="s">
        <v>36</v>
      </c>
      <c r="B1"/>
      <c r="C1"/>
      <c r="D1"/>
      <c r="E1" s="2"/>
      <c r="F1" s="2"/>
      <c r="G1" s="2"/>
      <c r="H1" s="2"/>
      <c r="I1" s="6"/>
      <c r="J1" s="6"/>
      <c r="K1" s="6"/>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5" customHeight="1" x14ac:dyDescent="0.3">
      <c r="A3" s="2"/>
      <c r="B3" s="432" t="s">
        <v>527</v>
      </c>
      <c r="C3" s="433"/>
      <c r="D3" s="433"/>
      <c r="E3" s="433"/>
      <c r="F3" s="433"/>
      <c r="G3" s="433"/>
      <c r="H3" s="434"/>
      <c r="I3" s="277" t="s">
        <v>50</v>
      </c>
      <c r="J3" s="44" t="s">
        <v>91</v>
      </c>
      <c r="K3" s="233"/>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3">
      <c r="A4" s="2"/>
      <c r="B4" s="435"/>
      <c r="C4" s="436"/>
      <c r="D4" s="436"/>
      <c r="E4" s="436"/>
      <c r="F4" s="436"/>
      <c r="G4" s="436"/>
      <c r="H4" s="437"/>
      <c r="I4" s="23" t="s">
        <v>29</v>
      </c>
      <c r="J4" s="3" t="s">
        <v>30</v>
      </c>
      <c r="K4" s="234"/>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x14ac:dyDescent="0.3">
      <c r="A5" s="2"/>
      <c r="B5" s="276"/>
      <c r="C5" s="246" t="s">
        <v>209</v>
      </c>
      <c r="D5" s="276" t="s">
        <v>210</v>
      </c>
      <c r="E5" s="276"/>
      <c r="F5" s="276" t="s">
        <v>33</v>
      </c>
      <c r="G5" s="276" t="s">
        <v>31</v>
      </c>
      <c r="H5" s="278" t="s">
        <v>34</v>
      </c>
      <c r="I5" s="26" t="s">
        <v>2</v>
      </c>
      <c r="J5" s="43" t="s">
        <v>35</v>
      </c>
      <c r="K5" s="26" t="s">
        <v>154</v>
      </c>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x14ac:dyDescent="0.3">
      <c r="A6" s="2"/>
      <c r="B6" s="5">
        <v>1</v>
      </c>
      <c r="C6" s="193"/>
      <c r="D6" s="214"/>
      <c r="E6" s="214"/>
      <c r="F6" s="214">
        <f>SUM(C6-D6)</f>
        <v>0</v>
      </c>
      <c r="G6" s="214"/>
      <c r="H6" s="214"/>
      <c r="I6" s="41">
        <f>SUM(C6/D$17)</f>
        <v>0</v>
      </c>
      <c r="J6" s="28">
        <f>SUM(D6/D$17)</f>
        <v>0</v>
      </c>
      <c r="K6" s="218">
        <f>SUM(I6-J6)</f>
        <v>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x14ac:dyDescent="0.3">
      <c r="A7" s="2"/>
      <c r="B7" s="5">
        <v>2</v>
      </c>
      <c r="C7" s="193"/>
      <c r="D7" s="214"/>
      <c r="E7" s="214"/>
      <c r="F7" s="214">
        <f t="shared" ref="F7:F17" si="0">SUM(C7-D7)</f>
        <v>0</v>
      </c>
      <c r="G7" s="214"/>
      <c r="H7" s="214"/>
      <c r="I7" s="41">
        <f t="shared" ref="I7:I17" si="1">SUM(C7/D$17)</f>
        <v>0</v>
      </c>
      <c r="J7" s="28">
        <f t="shared" ref="J7:J17" si="2">SUM(D7/D$17)</f>
        <v>0</v>
      </c>
      <c r="K7" s="218">
        <f t="shared" ref="K7:K17" si="3">SUM(I7-J7)</f>
        <v>0</v>
      </c>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x14ac:dyDescent="0.3">
      <c r="A8" s="2"/>
      <c r="B8" s="5">
        <v>3</v>
      </c>
      <c r="C8" s="193">
        <v>439</v>
      </c>
      <c r="D8" s="214">
        <v>0</v>
      </c>
      <c r="E8" s="214"/>
      <c r="F8" s="214">
        <f t="shared" si="0"/>
        <v>439</v>
      </c>
      <c r="G8" s="214"/>
      <c r="H8" s="214"/>
      <c r="I8" s="41">
        <f t="shared" si="1"/>
        <v>0.13852950457557589</v>
      </c>
      <c r="J8" s="28">
        <f t="shared" si="2"/>
        <v>0</v>
      </c>
      <c r="K8" s="218">
        <f t="shared" si="3"/>
        <v>0.13852950457557589</v>
      </c>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x14ac:dyDescent="0.3">
      <c r="A9" s="2"/>
      <c r="B9" s="5">
        <v>4</v>
      </c>
      <c r="C9" s="193">
        <v>636</v>
      </c>
      <c r="D9" s="214">
        <v>0</v>
      </c>
      <c r="E9" s="214"/>
      <c r="F9" s="214">
        <f t="shared" si="0"/>
        <v>636</v>
      </c>
      <c r="G9" s="214"/>
      <c r="H9" s="214"/>
      <c r="I9" s="41">
        <f t="shared" si="1"/>
        <v>0.20069422530766803</v>
      </c>
      <c r="J9" s="28">
        <f t="shared" si="2"/>
        <v>0</v>
      </c>
      <c r="K9" s="218">
        <f t="shared" si="3"/>
        <v>0.20069422530766803</v>
      </c>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x14ac:dyDescent="0.3">
      <c r="A10" s="2"/>
      <c r="B10" s="5">
        <v>5</v>
      </c>
      <c r="C10" s="193">
        <v>1122</v>
      </c>
      <c r="D10" s="214">
        <v>0</v>
      </c>
      <c r="E10" s="214"/>
      <c r="F10" s="214">
        <f t="shared" si="0"/>
        <v>1122</v>
      </c>
      <c r="G10" s="214"/>
      <c r="H10" s="214"/>
      <c r="I10" s="41">
        <f t="shared" si="1"/>
        <v>0.35405490691069735</v>
      </c>
      <c r="J10" s="28">
        <f t="shared" si="2"/>
        <v>0</v>
      </c>
      <c r="K10" s="218">
        <f t="shared" si="3"/>
        <v>0.35405490691069735</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x14ac:dyDescent="0.3">
      <c r="A11" s="2"/>
      <c r="B11" s="5">
        <v>6</v>
      </c>
      <c r="C11" s="193">
        <v>1355</v>
      </c>
      <c r="D11" s="214">
        <v>0</v>
      </c>
      <c r="E11" s="214"/>
      <c r="F11" s="214">
        <f t="shared" si="0"/>
        <v>1355</v>
      </c>
      <c r="G11" s="214"/>
      <c r="H11" s="214"/>
      <c r="I11" s="41">
        <f t="shared" si="1"/>
        <v>0.42757967813190279</v>
      </c>
      <c r="J11" s="28">
        <f t="shared" si="2"/>
        <v>0</v>
      </c>
      <c r="K11" s="218">
        <f t="shared" si="3"/>
        <v>0.42757967813190279</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x14ac:dyDescent="0.3">
      <c r="A12" s="2"/>
      <c r="B12" s="5">
        <v>7</v>
      </c>
      <c r="C12" s="193">
        <v>507</v>
      </c>
      <c r="D12" s="214">
        <v>507</v>
      </c>
      <c r="E12" s="214"/>
      <c r="F12" s="214">
        <f t="shared" si="0"/>
        <v>0</v>
      </c>
      <c r="G12" s="214"/>
      <c r="H12" s="214"/>
      <c r="I12" s="41">
        <f t="shared" si="1"/>
        <v>0.15998737772167876</v>
      </c>
      <c r="J12" s="28">
        <f t="shared" si="2"/>
        <v>0.15998737772167876</v>
      </c>
      <c r="K12" s="218">
        <f t="shared" si="3"/>
        <v>0</v>
      </c>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x14ac:dyDescent="0.3">
      <c r="A13" s="2"/>
      <c r="B13" s="5">
        <v>8</v>
      </c>
      <c r="C13" s="193">
        <v>1014</v>
      </c>
      <c r="D13" s="214">
        <v>1014</v>
      </c>
      <c r="E13" s="214"/>
      <c r="F13" s="214">
        <f t="shared" si="0"/>
        <v>0</v>
      </c>
      <c r="G13" s="214"/>
      <c r="H13" s="214"/>
      <c r="I13" s="41">
        <f t="shared" si="1"/>
        <v>0.31997475544335752</v>
      </c>
      <c r="J13" s="28">
        <f t="shared" si="2"/>
        <v>0.31997475544335752</v>
      </c>
      <c r="K13" s="218">
        <f t="shared" si="3"/>
        <v>0</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x14ac:dyDescent="0.3">
      <c r="A14" s="2"/>
      <c r="B14" s="5">
        <v>9</v>
      </c>
      <c r="C14" s="193"/>
      <c r="D14" s="214">
        <v>1553</v>
      </c>
      <c r="E14" s="214"/>
      <c r="F14" s="214">
        <f t="shared" si="0"/>
        <v>-1553</v>
      </c>
      <c r="G14" s="214"/>
      <c r="H14" s="214"/>
      <c r="I14" s="41">
        <f t="shared" si="1"/>
        <v>0</v>
      </c>
      <c r="J14" s="28">
        <f t="shared" si="2"/>
        <v>0.49005995582202588</v>
      </c>
      <c r="K14" s="218">
        <f t="shared" si="3"/>
        <v>-0.49005995582202588</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x14ac:dyDescent="0.3">
      <c r="A15" s="2"/>
      <c r="B15" s="5">
        <v>10</v>
      </c>
      <c r="C15" s="193"/>
      <c r="D15" s="214">
        <v>2091</v>
      </c>
      <c r="E15" s="214"/>
      <c r="F15" s="214">
        <f t="shared" si="0"/>
        <v>-2091</v>
      </c>
      <c r="G15" s="214"/>
      <c r="H15" s="214"/>
      <c r="I15" s="41">
        <f t="shared" si="1"/>
        <v>0</v>
      </c>
      <c r="J15" s="28">
        <f t="shared" si="2"/>
        <v>0.65982959924266327</v>
      </c>
      <c r="K15" s="218">
        <f t="shared" si="3"/>
        <v>-0.65982959924266327</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x14ac:dyDescent="0.3">
      <c r="A16" s="2"/>
      <c r="B16" s="5">
        <v>11</v>
      </c>
      <c r="C16" s="193"/>
      <c r="D16" s="214">
        <v>2630</v>
      </c>
      <c r="E16" s="214"/>
      <c r="F16" s="214">
        <f t="shared" si="0"/>
        <v>-2630</v>
      </c>
      <c r="G16" s="214"/>
      <c r="H16" s="214"/>
      <c r="I16" s="41">
        <f t="shared" si="1"/>
        <v>0</v>
      </c>
      <c r="J16" s="28">
        <f t="shared" si="2"/>
        <v>0.82991479962133163</v>
      </c>
      <c r="K16" s="218">
        <f t="shared" si="3"/>
        <v>-0.82991479962133163</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x14ac:dyDescent="0.3">
      <c r="A17" s="2"/>
      <c r="B17" s="5">
        <v>12</v>
      </c>
      <c r="C17" s="193"/>
      <c r="D17" s="214">
        <v>3169</v>
      </c>
      <c r="E17" s="214"/>
      <c r="F17" s="214">
        <f t="shared" si="0"/>
        <v>-3169</v>
      </c>
      <c r="G17" s="211"/>
      <c r="H17" s="214"/>
      <c r="I17" s="41">
        <f t="shared" si="1"/>
        <v>0</v>
      </c>
      <c r="J17" s="28">
        <f t="shared" si="2"/>
        <v>1</v>
      </c>
      <c r="K17" s="218">
        <f t="shared" si="3"/>
        <v>-1</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x14ac:dyDescent="0.3">
      <c r="A19" s="2"/>
      <c r="B19" s="177" t="s">
        <v>690</v>
      </c>
      <c r="C19" s="178"/>
      <c r="D19" s="178"/>
      <c r="E19" s="178"/>
      <c r="F19" s="178"/>
      <c r="G19" s="178"/>
      <c r="H19" s="178"/>
      <c r="I19" s="178"/>
      <c r="J19" s="178"/>
      <c r="K19" s="178"/>
      <c r="L19" s="178"/>
      <c r="M19" s="178"/>
      <c r="N19" s="178"/>
      <c r="O19" s="178"/>
      <c r="P19" s="178"/>
      <c r="Q19" s="178"/>
      <c r="R19" s="178"/>
      <c r="S19" s="178"/>
      <c r="T19" s="179"/>
      <c r="U19" s="2"/>
      <c r="V19" s="2"/>
      <c r="W19" s="2"/>
      <c r="X19" s="2"/>
      <c r="Y19" s="2"/>
      <c r="Z19" s="2"/>
      <c r="AA19" s="2"/>
      <c r="AB19" s="2"/>
      <c r="AC19" s="2"/>
      <c r="AD19" s="2"/>
      <c r="AE19" s="2"/>
      <c r="AF19" s="2"/>
      <c r="AG19" s="2"/>
      <c r="AH19" s="2"/>
      <c r="AI19" s="2"/>
      <c r="AJ19" s="2"/>
      <c r="AK19" s="2"/>
      <c r="AL19" s="2"/>
      <c r="AM19" s="2"/>
      <c r="AN19" s="2"/>
    </row>
    <row r="20" spans="1:40" x14ac:dyDescent="0.3">
      <c r="A20" s="2"/>
      <c r="B20" s="180"/>
      <c r="C20" s="182"/>
      <c r="D20" s="182"/>
      <c r="E20" s="182"/>
      <c r="F20" s="182"/>
      <c r="G20" s="182"/>
      <c r="H20" s="182"/>
      <c r="I20" s="182"/>
      <c r="J20" s="182"/>
      <c r="K20" s="182"/>
      <c r="L20" s="182"/>
      <c r="M20" s="182"/>
      <c r="N20" s="182"/>
      <c r="O20" s="182"/>
      <c r="P20" s="182"/>
      <c r="Q20" s="182"/>
      <c r="R20" s="182"/>
      <c r="S20" s="182"/>
      <c r="T20" s="183"/>
      <c r="U20" s="2"/>
      <c r="V20" s="2"/>
      <c r="W20" s="2"/>
      <c r="X20" s="2"/>
      <c r="Y20" s="2"/>
      <c r="Z20" s="2"/>
      <c r="AA20" s="2"/>
      <c r="AB20" s="2"/>
      <c r="AC20" s="2"/>
      <c r="AD20" s="2"/>
      <c r="AE20" s="2"/>
      <c r="AF20" s="2"/>
      <c r="AG20" s="2"/>
      <c r="AH20" s="2"/>
      <c r="AI20" s="2"/>
      <c r="AJ20" s="2"/>
      <c r="AK20" s="2"/>
      <c r="AL20" s="2"/>
      <c r="AM20" s="2"/>
      <c r="AN20" s="2"/>
    </row>
    <row r="21" spans="1:40" x14ac:dyDescent="0.3">
      <c r="A21" s="2"/>
      <c r="B21" s="180" t="s">
        <v>691</v>
      </c>
      <c r="C21" s="182"/>
      <c r="D21" s="182"/>
      <c r="E21" s="182"/>
      <c r="F21" s="182"/>
      <c r="G21" s="182"/>
      <c r="H21" s="182"/>
      <c r="I21" s="182"/>
      <c r="J21" s="182"/>
      <c r="K21" s="182"/>
      <c r="L21" s="182"/>
      <c r="M21" s="182"/>
      <c r="N21" s="182"/>
      <c r="O21" s="182"/>
      <c r="P21" s="182"/>
      <c r="Q21" s="182"/>
      <c r="R21" s="182"/>
      <c r="S21" s="182"/>
      <c r="T21" s="183"/>
      <c r="U21" s="2"/>
      <c r="V21" s="2"/>
      <c r="W21" s="2"/>
      <c r="X21" s="2"/>
      <c r="Y21" s="2"/>
      <c r="Z21" s="2"/>
      <c r="AA21" s="2"/>
      <c r="AB21" s="2"/>
      <c r="AC21" s="2"/>
      <c r="AD21" s="2"/>
      <c r="AE21" s="2"/>
      <c r="AF21" s="2"/>
      <c r="AG21" s="2"/>
      <c r="AH21" s="2"/>
      <c r="AI21" s="2"/>
      <c r="AJ21" s="2"/>
      <c r="AK21" s="2"/>
      <c r="AL21" s="2"/>
      <c r="AM21" s="2"/>
      <c r="AN21" s="2"/>
    </row>
    <row r="22" spans="1:40" x14ac:dyDescent="0.3">
      <c r="A22" s="2"/>
      <c r="B22" s="180" t="s">
        <v>692</v>
      </c>
      <c r="C22" s="182"/>
      <c r="D22" s="182"/>
      <c r="E22" s="182"/>
      <c r="F22" s="182"/>
      <c r="G22" s="182"/>
      <c r="H22" s="182"/>
      <c r="I22" s="182"/>
      <c r="J22" s="182"/>
      <c r="K22" s="182"/>
      <c r="L22" s="182"/>
      <c r="M22" s="182"/>
      <c r="N22" s="182"/>
      <c r="O22" s="182"/>
      <c r="P22" s="182"/>
      <c r="Q22" s="182"/>
      <c r="R22" s="182"/>
      <c r="S22" s="182"/>
      <c r="T22" s="183"/>
      <c r="U22" s="2"/>
      <c r="V22" s="2"/>
      <c r="W22" s="2"/>
      <c r="X22" s="2"/>
      <c r="Y22" s="2"/>
      <c r="Z22" s="2"/>
      <c r="AA22" s="2"/>
      <c r="AB22" s="2"/>
      <c r="AC22" s="2"/>
      <c r="AD22" s="2"/>
      <c r="AE22" s="2"/>
      <c r="AF22" s="2"/>
      <c r="AG22" s="2"/>
      <c r="AH22" s="2"/>
      <c r="AI22" s="2"/>
      <c r="AJ22" s="2"/>
      <c r="AK22" s="2"/>
      <c r="AL22" s="2"/>
      <c r="AM22" s="2"/>
      <c r="AN22" s="2"/>
    </row>
    <row r="23" spans="1:40" x14ac:dyDescent="0.3">
      <c r="A23" s="2"/>
      <c r="B23" s="180" t="s">
        <v>693</v>
      </c>
      <c r="C23" s="182"/>
      <c r="D23" s="182"/>
      <c r="E23" s="182"/>
      <c r="F23" s="182"/>
      <c r="G23" s="182"/>
      <c r="H23" s="182"/>
      <c r="I23" s="182"/>
      <c r="J23" s="182"/>
      <c r="K23" s="182"/>
      <c r="L23" s="182"/>
      <c r="M23" s="182"/>
      <c r="N23" s="182"/>
      <c r="O23" s="182"/>
      <c r="P23" s="182"/>
      <c r="Q23" s="182"/>
      <c r="R23" s="182"/>
      <c r="S23" s="182"/>
      <c r="T23" s="183"/>
      <c r="U23" s="2"/>
      <c r="V23" s="2"/>
      <c r="W23" s="2"/>
      <c r="X23" s="2"/>
      <c r="Y23" s="2"/>
      <c r="Z23" s="2"/>
      <c r="AA23" s="2"/>
      <c r="AB23" s="2"/>
      <c r="AC23" s="2"/>
      <c r="AD23" s="2"/>
      <c r="AE23" s="2"/>
      <c r="AF23" s="2"/>
      <c r="AG23" s="2"/>
      <c r="AH23" s="2"/>
      <c r="AI23" s="2"/>
      <c r="AJ23" s="2"/>
      <c r="AK23" s="2"/>
      <c r="AL23" s="2"/>
      <c r="AM23" s="2"/>
      <c r="AN23" s="2"/>
    </row>
    <row r="24" spans="1:40" x14ac:dyDescent="0.3">
      <c r="A24" s="2"/>
      <c r="B24" s="180" t="s">
        <v>694</v>
      </c>
      <c r="C24" s="182"/>
      <c r="D24" s="182"/>
      <c r="E24" s="182"/>
      <c r="F24" s="182"/>
      <c r="G24" s="182"/>
      <c r="H24" s="182"/>
      <c r="I24" s="182"/>
      <c r="J24" s="182"/>
      <c r="K24" s="182"/>
      <c r="L24" s="182"/>
      <c r="M24" s="182"/>
      <c r="N24" s="182"/>
      <c r="O24" s="182"/>
      <c r="P24" s="182"/>
      <c r="Q24" s="182"/>
      <c r="R24" s="182"/>
      <c r="S24" s="182"/>
      <c r="T24" s="183"/>
      <c r="U24" s="2"/>
      <c r="V24" s="2"/>
      <c r="W24" s="2"/>
      <c r="X24" s="2"/>
      <c r="Y24" s="2"/>
      <c r="Z24" s="2"/>
      <c r="AA24" s="2"/>
      <c r="AB24" s="2"/>
      <c r="AC24" s="2"/>
      <c r="AD24" s="2"/>
      <c r="AE24" s="2"/>
      <c r="AF24" s="2"/>
      <c r="AG24" s="2"/>
      <c r="AH24" s="2"/>
      <c r="AI24" s="2"/>
      <c r="AJ24" s="2"/>
      <c r="AK24" s="2"/>
      <c r="AL24" s="2"/>
      <c r="AM24" s="2"/>
      <c r="AN24" s="2"/>
    </row>
    <row r="25" spans="1:40" x14ac:dyDescent="0.3">
      <c r="A25" s="2"/>
      <c r="B25" s="180"/>
      <c r="C25" s="182"/>
      <c r="D25" s="182"/>
      <c r="E25" s="182"/>
      <c r="F25" s="182"/>
      <c r="G25" s="182"/>
      <c r="H25" s="182"/>
      <c r="I25" s="182"/>
      <c r="J25" s="182"/>
      <c r="K25" s="182"/>
      <c r="L25" s="182"/>
      <c r="M25" s="182"/>
      <c r="N25" s="182"/>
      <c r="O25" s="182"/>
      <c r="P25" s="182"/>
      <c r="Q25" s="182"/>
      <c r="R25" s="182"/>
      <c r="S25" s="182"/>
      <c r="T25" s="183"/>
      <c r="U25" s="2"/>
      <c r="V25" s="2"/>
      <c r="W25" s="2"/>
      <c r="X25" s="2"/>
      <c r="Y25" s="2"/>
      <c r="Z25" s="2"/>
      <c r="AA25" s="2"/>
      <c r="AB25" s="2"/>
      <c r="AC25" s="2"/>
      <c r="AD25" s="2"/>
      <c r="AE25" s="2"/>
      <c r="AF25" s="2"/>
      <c r="AG25" s="2"/>
      <c r="AH25" s="2"/>
      <c r="AI25" s="2"/>
      <c r="AJ25" s="2"/>
      <c r="AK25" s="2"/>
      <c r="AL25" s="2"/>
      <c r="AM25" s="2"/>
      <c r="AN25" s="2"/>
    </row>
    <row r="26" spans="1:40" x14ac:dyDescent="0.3">
      <c r="A26" s="2"/>
      <c r="B26" s="180"/>
      <c r="C26" s="182"/>
      <c r="D26" s="182"/>
      <c r="E26" s="182"/>
      <c r="F26" s="182"/>
      <c r="G26" s="182"/>
      <c r="H26" s="182"/>
      <c r="I26" s="182"/>
      <c r="J26" s="182"/>
      <c r="K26" s="182"/>
      <c r="L26" s="182"/>
      <c r="M26" s="182"/>
      <c r="N26" s="182"/>
      <c r="O26" s="182"/>
      <c r="P26" s="182"/>
      <c r="Q26" s="182"/>
      <c r="R26" s="182"/>
      <c r="S26" s="182"/>
      <c r="T26" s="183"/>
      <c r="U26" s="2"/>
      <c r="V26" s="2"/>
      <c r="W26" s="2"/>
      <c r="X26" s="2"/>
      <c r="Y26" s="2"/>
      <c r="Z26" s="2"/>
      <c r="AA26" s="2"/>
      <c r="AB26" s="2"/>
      <c r="AC26" s="2"/>
      <c r="AD26" s="2"/>
      <c r="AE26" s="2"/>
      <c r="AF26" s="2"/>
      <c r="AG26" s="2"/>
      <c r="AH26" s="2"/>
      <c r="AI26" s="2"/>
      <c r="AJ26" s="2"/>
      <c r="AK26" s="2"/>
      <c r="AL26" s="2"/>
      <c r="AM26" s="2"/>
      <c r="AN26" s="2"/>
    </row>
    <row r="27" spans="1:40" x14ac:dyDescent="0.3">
      <c r="A27" s="2"/>
      <c r="B27" s="180"/>
      <c r="C27" s="182"/>
      <c r="D27" s="182"/>
      <c r="E27" s="182"/>
      <c r="F27" s="182"/>
      <c r="G27" s="182"/>
      <c r="H27" s="182"/>
      <c r="I27" s="182"/>
      <c r="J27" s="182"/>
      <c r="K27" s="182"/>
      <c r="L27" s="182"/>
      <c r="M27" s="182"/>
      <c r="N27" s="182"/>
      <c r="O27" s="182"/>
      <c r="P27" s="182"/>
      <c r="Q27" s="182"/>
      <c r="R27" s="182"/>
      <c r="S27" s="182"/>
      <c r="T27" s="183"/>
      <c r="U27" s="2"/>
      <c r="V27" s="2"/>
      <c r="W27" s="2"/>
      <c r="X27" s="2"/>
      <c r="Y27" s="2"/>
      <c r="Z27" s="2"/>
      <c r="AA27" s="2"/>
      <c r="AB27" s="2"/>
      <c r="AC27" s="2"/>
      <c r="AD27" s="2"/>
      <c r="AE27" s="2"/>
      <c r="AF27" s="2"/>
      <c r="AG27" s="2"/>
      <c r="AH27" s="2"/>
      <c r="AI27" s="2"/>
      <c r="AJ27" s="2"/>
      <c r="AK27" s="2"/>
      <c r="AL27" s="2"/>
      <c r="AM27" s="2"/>
      <c r="AN27" s="2"/>
    </row>
    <row r="28" spans="1:40" x14ac:dyDescent="0.3">
      <c r="A28" s="2"/>
      <c r="B28" s="180"/>
      <c r="C28" s="182"/>
      <c r="D28" s="182"/>
      <c r="E28" s="182"/>
      <c r="F28" s="182"/>
      <c r="G28" s="182"/>
      <c r="H28" s="182"/>
      <c r="I28" s="182"/>
      <c r="J28" s="182"/>
      <c r="K28" s="182"/>
      <c r="L28" s="182"/>
      <c r="M28" s="182"/>
      <c r="N28" s="182"/>
      <c r="O28" s="182"/>
      <c r="P28" s="182"/>
      <c r="Q28" s="182"/>
      <c r="R28" s="182"/>
      <c r="S28" s="182"/>
      <c r="T28" s="183"/>
      <c r="U28" s="2"/>
      <c r="V28" s="2"/>
      <c r="W28" s="2"/>
      <c r="X28" s="2"/>
      <c r="Y28" s="2"/>
      <c r="Z28" s="2"/>
      <c r="AA28" s="2"/>
      <c r="AB28" s="2"/>
      <c r="AC28" s="2"/>
      <c r="AD28" s="2"/>
      <c r="AE28" s="2"/>
      <c r="AF28" s="2"/>
      <c r="AG28" s="2"/>
      <c r="AH28" s="2"/>
      <c r="AI28" s="2"/>
      <c r="AJ28" s="2"/>
      <c r="AK28" s="2"/>
      <c r="AL28" s="2"/>
      <c r="AM28" s="2"/>
      <c r="AN28" s="2"/>
    </row>
    <row r="29" spans="1:40" x14ac:dyDescent="0.3">
      <c r="A29" s="2"/>
      <c r="B29" s="180"/>
      <c r="C29" s="182"/>
      <c r="D29" s="182"/>
      <c r="E29" s="182"/>
      <c r="F29" s="182"/>
      <c r="G29" s="182"/>
      <c r="H29" s="182"/>
      <c r="I29" s="182"/>
      <c r="J29" s="182"/>
      <c r="K29" s="182"/>
      <c r="L29" s="182"/>
      <c r="M29" s="182"/>
      <c r="N29" s="182"/>
      <c r="O29" s="182"/>
      <c r="P29" s="182"/>
      <c r="Q29" s="182"/>
      <c r="R29" s="182"/>
      <c r="S29" s="182"/>
      <c r="T29" s="183"/>
      <c r="U29" s="2"/>
      <c r="V29" s="2"/>
      <c r="W29" s="2"/>
      <c r="X29" s="2"/>
      <c r="Y29" s="2"/>
      <c r="Z29" s="2"/>
      <c r="AA29" s="2"/>
      <c r="AB29" s="2"/>
      <c r="AC29" s="2"/>
      <c r="AD29" s="2"/>
      <c r="AE29" s="2"/>
      <c r="AF29" s="2"/>
      <c r="AG29" s="2"/>
      <c r="AH29" s="2"/>
      <c r="AI29" s="2"/>
      <c r="AJ29" s="2"/>
      <c r="AK29" s="2"/>
      <c r="AL29" s="2"/>
      <c r="AM29" s="2"/>
      <c r="AN29" s="2"/>
    </row>
    <row r="30" spans="1:40" x14ac:dyDescent="0.3">
      <c r="A30" s="2"/>
      <c r="B30" s="180"/>
      <c r="C30" s="182"/>
      <c r="D30" s="182"/>
      <c r="E30" s="182"/>
      <c r="F30" s="182"/>
      <c r="G30" s="182"/>
      <c r="H30" s="182"/>
      <c r="I30" s="182"/>
      <c r="J30" s="182"/>
      <c r="K30" s="182"/>
      <c r="L30" s="182"/>
      <c r="M30" s="182"/>
      <c r="N30" s="182"/>
      <c r="O30" s="182"/>
      <c r="P30" s="182"/>
      <c r="Q30" s="182"/>
      <c r="R30" s="182"/>
      <c r="S30" s="182"/>
      <c r="T30" s="183"/>
      <c r="U30" s="2"/>
      <c r="V30" s="2"/>
      <c r="W30" s="2"/>
      <c r="X30" s="2"/>
      <c r="Y30" s="2"/>
      <c r="Z30" s="2"/>
      <c r="AA30" s="2"/>
      <c r="AB30" s="2"/>
      <c r="AC30" s="2"/>
      <c r="AD30" s="2"/>
      <c r="AE30" s="2"/>
      <c r="AF30" s="2"/>
      <c r="AG30" s="2"/>
      <c r="AH30" s="2"/>
      <c r="AI30" s="2"/>
      <c r="AJ30" s="2"/>
      <c r="AK30" s="2"/>
      <c r="AL30" s="2"/>
      <c r="AM30" s="2"/>
      <c r="AN30" s="2"/>
    </row>
    <row r="31" spans="1:40" x14ac:dyDescent="0.3">
      <c r="A31" s="2"/>
      <c r="B31" s="180"/>
      <c r="C31" s="182"/>
      <c r="D31" s="182"/>
      <c r="E31" s="182"/>
      <c r="F31" s="182"/>
      <c r="G31" s="182"/>
      <c r="H31" s="182"/>
      <c r="I31" s="182"/>
      <c r="J31" s="182"/>
      <c r="K31" s="182"/>
      <c r="L31" s="182"/>
      <c r="M31" s="182"/>
      <c r="N31" s="182"/>
      <c r="O31" s="182"/>
      <c r="P31" s="182"/>
      <c r="Q31" s="182"/>
      <c r="R31" s="182"/>
      <c r="S31" s="182"/>
      <c r="T31" s="183"/>
      <c r="U31" s="2"/>
      <c r="V31" s="2"/>
      <c r="W31" s="2"/>
      <c r="X31" s="2"/>
      <c r="Y31" s="2"/>
      <c r="Z31" s="2"/>
      <c r="AA31" s="2"/>
      <c r="AB31" s="2"/>
      <c r="AC31" s="2"/>
      <c r="AD31" s="2"/>
      <c r="AE31" s="2"/>
      <c r="AF31" s="2"/>
      <c r="AG31" s="2"/>
      <c r="AH31" s="2"/>
      <c r="AI31" s="2"/>
      <c r="AJ31" s="2"/>
      <c r="AK31" s="2"/>
      <c r="AL31" s="2"/>
      <c r="AM31" s="2"/>
      <c r="AN31" s="2"/>
    </row>
    <row r="32" spans="1:40" x14ac:dyDescent="0.3">
      <c r="A32" s="2"/>
      <c r="B32" s="180"/>
      <c r="C32" s="182"/>
      <c r="D32" s="182"/>
      <c r="E32" s="182"/>
      <c r="F32" s="182"/>
      <c r="G32" s="182"/>
      <c r="H32" s="182"/>
      <c r="I32" s="182"/>
      <c r="J32" s="182"/>
      <c r="K32" s="182"/>
      <c r="L32" s="182"/>
      <c r="M32" s="182"/>
      <c r="N32" s="182"/>
      <c r="O32" s="182"/>
      <c r="P32" s="182"/>
      <c r="Q32" s="182"/>
      <c r="R32" s="182"/>
      <c r="S32" s="182"/>
      <c r="T32" s="183"/>
      <c r="U32" s="2"/>
      <c r="V32" s="2"/>
      <c r="W32" s="2"/>
      <c r="X32" s="2"/>
      <c r="Y32" s="2"/>
      <c r="Z32" s="2"/>
      <c r="AA32" s="2"/>
      <c r="AB32" s="2"/>
      <c r="AC32" s="2"/>
      <c r="AD32" s="2"/>
      <c r="AE32" s="2"/>
      <c r="AF32" s="2"/>
      <c r="AG32" s="2"/>
      <c r="AH32" s="2"/>
      <c r="AI32" s="2"/>
      <c r="AJ32" s="2"/>
      <c r="AK32" s="2"/>
      <c r="AL32" s="2"/>
      <c r="AM32" s="2"/>
    </row>
    <row r="33" spans="1:39" x14ac:dyDescent="0.3">
      <c r="A33" s="2"/>
      <c r="B33" s="180"/>
      <c r="C33" s="182"/>
      <c r="D33" s="182"/>
      <c r="E33" s="182"/>
      <c r="F33" s="182"/>
      <c r="G33" s="182"/>
      <c r="H33" s="182"/>
      <c r="I33" s="182"/>
      <c r="J33" s="182"/>
      <c r="K33" s="182"/>
      <c r="L33" s="182"/>
      <c r="M33" s="182"/>
      <c r="N33" s="182"/>
      <c r="O33" s="182"/>
      <c r="P33" s="182"/>
      <c r="Q33" s="182"/>
      <c r="R33" s="182"/>
      <c r="S33" s="182"/>
      <c r="T33" s="183"/>
      <c r="U33" s="2"/>
      <c r="V33" s="2"/>
      <c r="W33" s="2"/>
      <c r="X33" s="2"/>
      <c r="Y33" s="2"/>
      <c r="Z33" s="2"/>
      <c r="AA33" s="2"/>
      <c r="AB33" s="2"/>
      <c r="AC33" s="2"/>
      <c r="AD33" s="2"/>
      <c r="AE33" s="2"/>
      <c r="AF33" s="2"/>
      <c r="AG33" s="2"/>
      <c r="AH33" s="2"/>
      <c r="AI33" s="2"/>
      <c r="AJ33" s="2"/>
      <c r="AK33" s="2"/>
      <c r="AL33" s="2"/>
      <c r="AM33" s="2"/>
    </row>
    <row r="34" spans="1:39" x14ac:dyDescent="0.3">
      <c r="A34" s="2"/>
      <c r="B34" s="180"/>
      <c r="C34" s="182"/>
      <c r="D34" s="182"/>
      <c r="E34" s="182"/>
      <c r="F34" s="182"/>
      <c r="G34" s="182"/>
      <c r="H34" s="182"/>
      <c r="I34" s="182"/>
      <c r="J34" s="182"/>
      <c r="K34" s="182"/>
      <c r="L34" s="182"/>
      <c r="M34" s="182"/>
      <c r="N34" s="182"/>
      <c r="O34" s="182"/>
      <c r="P34" s="182"/>
      <c r="Q34" s="182"/>
      <c r="R34" s="182"/>
      <c r="S34" s="182"/>
      <c r="T34" s="183"/>
      <c r="U34" s="2"/>
      <c r="V34" s="2"/>
      <c r="W34" s="2"/>
      <c r="X34" s="2"/>
      <c r="Y34" s="2"/>
      <c r="Z34" s="2"/>
      <c r="AA34" s="2"/>
      <c r="AB34" s="2"/>
      <c r="AC34" s="2"/>
      <c r="AD34" s="2"/>
      <c r="AE34" s="2"/>
      <c r="AF34" s="2"/>
      <c r="AG34" s="2"/>
      <c r="AH34" s="2"/>
      <c r="AI34" s="2"/>
      <c r="AJ34" s="2"/>
      <c r="AK34" s="2"/>
      <c r="AL34" s="2"/>
      <c r="AM34" s="2"/>
    </row>
    <row r="35" spans="1:39" x14ac:dyDescent="0.3">
      <c r="A35" s="2"/>
      <c r="B35" s="180"/>
      <c r="C35" s="182"/>
      <c r="D35" s="182"/>
      <c r="E35" s="182"/>
      <c r="F35" s="182"/>
      <c r="G35" s="182"/>
      <c r="H35" s="182"/>
      <c r="I35" s="182"/>
      <c r="J35" s="182"/>
      <c r="K35" s="182"/>
      <c r="L35" s="182"/>
      <c r="M35" s="182"/>
      <c r="N35" s="182"/>
      <c r="O35" s="182"/>
      <c r="P35" s="182"/>
      <c r="Q35" s="182"/>
      <c r="R35" s="182"/>
      <c r="S35" s="182"/>
      <c r="T35" s="183"/>
      <c r="U35" s="2"/>
      <c r="V35" s="2"/>
      <c r="W35" s="2"/>
      <c r="X35" s="2"/>
      <c r="Y35" s="2"/>
      <c r="Z35" s="2"/>
      <c r="AA35" s="2"/>
      <c r="AB35" s="2"/>
      <c r="AC35" s="2"/>
      <c r="AD35" s="2"/>
      <c r="AE35" s="2"/>
      <c r="AF35" s="2"/>
      <c r="AG35" s="2"/>
      <c r="AH35" s="2"/>
      <c r="AI35" s="2"/>
      <c r="AJ35" s="2"/>
      <c r="AK35" s="2"/>
      <c r="AL35" s="2"/>
      <c r="AM35" s="2"/>
    </row>
    <row r="36" spans="1:39" x14ac:dyDescent="0.3">
      <c r="A36" s="2"/>
      <c r="B36" s="180"/>
      <c r="C36" s="182"/>
      <c r="D36" s="182"/>
      <c r="E36" s="182"/>
      <c r="F36" s="182"/>
      <c r="G36" s="182"/>
      <c r="H36" s="182"/>
      <c r="I36" s="182"/>
      <c r="J36" s="182"/>
      <c r="K36" s="182"/>
      <c r="L36" s="182"/>
      <c r="M36" s="182"/>
      <c r="N36" s="182"/>
      <c r="O36" s="182"/>
      <c r="P36" s="182"/>
      <c r="Q36" s="182"/>
      <c r="R36" s="182"/>
      <c r="S36" s="182"/>
      <c r="T36" s="183"/>
      <c r="U36" s="2"/>
      <c r="V36" s="2"/>
      <c r="W36" s="2"/>
      <c r="X36" s="2"/>
      <c r="Y36" s="2"/>
      <c r="Z36" s="2"/>
      <c r="AA36" s="2"/>
      <c r="AB36" s="2"/>
      <c r="AC36" s="2"/>
      <c r="AD36" s="2"/>
      <c r="AE36" s="2"/>
      <c r="AF36" s="2"/>
      <c r="AG36" s="2"/>
      <c r="AH36" s="2"/>
      <c r="AI36" s="2"/>
      <c r="AJ36" s="2"/>
      <c r="AK36" s="2"/>
      <c r="AL36" s="2"/>
      <c r="AM36" s="2"/>
    </row>
    <row r="37" spans="1:39" x14ac:dyDescent="0.3">
      <c r="A37" s="2"/>
      <c r="B37" s="180"/>
      <c r="C37" s="182"/>
      <c r="D37" s="182"/>
      <c r="E37" s="182"/>
      <c r="F37" s="182"/>
      <c r="G37" s="182"/>
      <c r="H37" s="182"/>
      <c r="I37" s="182"/>
      <c r="J37" s="182"/>
      <c r="K37" s="182"/>
      <c r="L37" s="182"/>
      <c r="M37" s="182"/>
      <c r="N37" s="182"/>
      <c r="O37" s="182"/>
      <c r="P37" s="182"/>
      <c r="Q37" s="182"/>
      <c r="R37" s="182"/>
      <c r="S37" s="182"/>
      <c r="T37" s="183"/>
      <c r="U37" s="2"/>
      <c r="V37" s="2"/>
      <c r="W37" s="2"/>
      <c r="X37" s="2"/>
      <c r="Y37" s="2"/>
      <c r="Z37" s="2"/>
      <c r="AA37" s="2"/>
      <c r="AB37" s="2"/>
      <c r="AC37" s="2"/>
      <c r="AD37" s="2"/>
      <c r="AE37" s="2"/>
      <c r="AF37" s="2"/>
      <c r="AG37" s="2"/>
      <c r="AH37" s="2"/>
      <c r="AI37" s="2"/>
      <c r="AJ37" s="2"/>
      <c r="AK37" s="2"/>
      <c r="AL37" s="2"/>
      <c r="AM37" s="2"/>
    </row>
    <row r="38" spans="1:39" x14ac:dyDescent="0.3">
      <c r="A38" s="2"/>
      <c r="B38" s="180"/>
      <c r="C38" s="182"/>
      <c r="D38" s="182"/>
      <c r="E38" s="182"/>
      <c r="F38" s="182"/>
      <c r="G38" s="182"/>
      <c r="H38" s="182"/>
      <c r="I38" s="182"/>
      <c r="J38" s="182"/>
      <c r="K38" s="182"/>
      <c r="L38" s="182"/>
      <c r="M38" s="182"/>
      <c r="N38" s="182"/>
      <c r="O38" s="182"/>
      <c r="P38" s="182"/>
      <c r="Q38" s="182"/>
      <c r="R38" s="182"/>
      <c r="S38" s="182"/>
      <c r="T38" s="183"/>
      <c r="U38" s="2"/>
      <c r="V38" s="2"/>
      <c r="W38" s="2"/>
      <c r="X38" s="2"/>
      <c r="Y38" s="2"/>
      <c r="Z38" s="2"/>
      <c r="AA38" s="2"/>
      <c r="AB38" s="2"/>
      <c r="AC38" s="2"/>
      <c r="AD38" s="2"/>
      <c r="AE38" s="2"/>
      <c r="AF38" s="2"/>
      <c r="AG38" s="2"/>
      <c r="AH38" s="2"/>
      <c r="AI38" s="2"/>
      <c r="AJ38" s="2"/>
      <c r="AK38" s="2"/>
      <c r="AL38" s="2"/>
      <c r="AM38" s="2"/>
    </row>
    <row r="39" spans="1:39" x14ac:dyDescent="0.3">
      <c r="A39" s="2"/>
      <c r="B39" s="180"/>
      <c r="C39" s="182"/>
      <c r="D39" s="182"/>
      <c r="E39" s="182"/>
      <c r="F39" s="182"/>
      <c r="G39" s="182"/>
      <c r="H39" s="182"/>
      <c r="I39" s="182"/>
      <c r="J39" s="182"/>
      <c r="K39" s="182"/>
      <c r="L39" s="182"/>
      <c r="M39" s="182"/>
      <c r="N39" s="182"/>
      <c r="O39" s="182"/>
      <c r="P39" s="182"/>
      <c r="Q39" s="182"/>
      <c r="R39" s="182"/>
      <c r="S39" s="182"/>
      <c r="T39" s="183"/>
      <c r="U39" s="2"/>
      <c r="V39" s="2"/>
      <c r="W39" s="2"/>
      <c r="X39" s="2"/>
      <c r="Y39" s="2"/>
      <c r="Z39" s="2"/>
      <c r="AA39" s="2"/>
      <c r="AB39" s="2"/>
      <c r="AC39" s="2"/>
      <c r="AD39" s="2"/>
      <c r="AE39" s="2"/>
      <c r="AF39" s="2"/>
      <c r="AG39" s="2"/>
      <c r="AH39" s="2"/>
      <c r="AI39" s="2"/>
      <c r="AJ39" s="2"/>
      <c r="AK39" s="2"/>
      <c r="AL39" s="2"/>
      <c r="AM39" s="2"/>
    </row>
    <row r="40" spans="1:39" x14ac:dyDescent="0.3">
      <c r="A40" s="2"/>
      <c r="B40" s="180"/>
      <c r="C40" s="182"/>
      <c r="D40" s="182"/>
      <c r="E40" s="182"/>
      <c r="F40" s="182"/>
      <c r="G40" s="182"/>
      <c r="H40" s="182"/>
      <c r="I40" s="182"/>
      <c r="J40" s="182"/>
      <c r="K40" s="182"/>
      <c r="L40" s="182"/>
      <c r="M40" s="182"/>
      <c r="N40" s="182"/>
      <c r="O40" s="182"/>
      <c r="P40" s="182"/>
      <c r="Q40" s="182"/>
      <c r="R40" s="182"/>
      <c r="S40" s="182"/>
      <c r="T40" s="183"/>
      <c r="U40" s="2"/>
      <c r="V40" s="2"/>
      <c r="W40" s="2"/>
      <c r="X40" s="2"/>
      <c r="Y40" s="2"/>
      <c r="Z40" s="2"/>
      <c r="AA40" s="2"/>
      <c r="AB40" s="2"/>
      <c r="AC40" s="2"/>
      <c r="AD40" s="2"/>
      <c r="AE40" s="2"/>
      <c r="AF40" s="2"/>
      <c r="AG40" s="2"/>
      <c r="AH40" s="2"/>
      <c r="AI40" s="2"/>
      <c r="AJ40" s="2"/>
      <c r="AK40" s="2"/>
      <c r="AL40" s="2"/>
      <c r="AM40" s="2"/>
    </row>
    <row r="41" spans="1:39" x14ac:dyDescent="0.3">
      <c r="A41" s="2"/>
      <c r="B41" s="180"/>
      <c r="C41" s="182"/>
      <c r="D41" s="182"/>
      <c r="E41" s="182"/>
      <c r="F41" s="182"/>
      <c r="G41" s="182"/>
      <c r="H41" s="182"/>
      <c r="I41" s="182"/>
      <c r="J41" s="182"/>
      <c r="K41" s="182"/>
      <c r="L41" s="182"/>
      <c r="M41" s="182"/>
      <c r="N41" s="182"/>
      <c r="O41" s="182"/>
      <c r="P41" s="182"/>
      <c r="Q41" s="182"/>
      <c r="R41" s="182"/>
      <c r="S41" s="182"/>
      <c r="T41" s="183"/>
      <c r="U41" s="2"/>
      <c r="V41" s="2"/>
      <c r="W41" s="2"/>
      <c r="X41" s="2"/>
      <c r="Y41" s="2"/>
      <c r="Z41" s="2"/>
      <c r="AA41" s="2"/>
      <c r="AB41" s="2"/>
      <c r="AC41" s="2"/>
      <c r="AD41" s="2"/>
      <c r="AE41" s="2"/>
      <c r="AF41" s="2"/>
      <c r="AG41" s="2"/>
      <c r="AH41" s="2"/>
      <c r="AI41" s="2"/>
      <c r="AJ41" s="2"/>
      <c r="AK41" s="2"/>
      <c r="AL41" s="2"/>
      <c r="AM41" s="2"/>
    </row>
    <row r="42" spans="1:39" x14ac:dyDescent="0.3">
      <c r="A42" s="2"/>
      <c r="B42" s="184"/>
      <c r="C42" s="185"/>
      <c r="D42" s="185"/>
      <c r="E42" s="185"/>
      <c r="F42" s="185"/>
      <c r="G42" s="185"/>
      <c r="H42" s="185"/>
      <c r="I42" s="185"/>
      <c r="J42" s="185"/>
      <c r="K42" s="185"/>
      <c r="L42" s="185"/>
      <c r="M42" s="185"/>
      <c r="N42" s="185"/>
      <c r="O42" s="185"/>
      <c r="P42" s="185"/>
      <c r="Q42" s="185"/>
      <c r="R42" s="185"/>
      <c r="S42" s="185"/>
      <c r="T42" s="186"/>
      <c r="U42" s="2"/>
      <c r="V42" s="2"/>
      <c r="W42" s="2"/>
      <c r="X42" s="2"/>
      <c r="Y42" s="2"/>
      <c r="Z42" s="2"/>
      <c r="AA42" s="2"/>
      <c r="AB42" s="2"/>
      <c r="AC42" s="2"/>
      <c r="AD42" s="2"/>
      <c r="AE42" s="2"/>
      <c r="AF42" s="2"/>
      <c r="AG42" s="2"/>
      <c r="AH42" s="2"/>
      <c r="AI42" s="2"/>
      <c r="AJ42" s="2"/>
      <c r="AK42" s="2"/>
      <c r="AL42" s="2"/>
      <c r="AM42" s="2"/>
    </row>
    <row r="43" spans="1:39"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1:39"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row>
    <row r="45" spans="1:39"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row>
    <row r="46" spans="1:39"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spans="1:39"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39"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39"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1:39"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39"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39"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row r="54" spans="1:39"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row>
    <row r="55" spans="1:39"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39"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row>
    <row r="57" spans="1:39"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spans="1:39"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row>
    <row r="59" spans="1:39"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row>
    <row r="60" spans="1:39"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spans="1:39"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row r="62" spans="1:39"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39"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39"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1:39"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39"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39"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39"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39"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row>
    <row r="70" spans="1:39"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row>
    <row r="71" spans="1:39"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row>
    <row r="72" spans="1:39"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row>
    <row r="73" spans="1:39"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row>
    <row r="74" spans="1:39"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row>
    <row r="75" spans="1:39"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39"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row>
    <row r="77" spans="1:39"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row>
    <row r="78" spans="1:39"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row>
    <row r="79" spans="1:39" x14ac:dyDescent="0.3">
      <c r="A79" s="2"/>
      <c r="B79" s="122"/>
      <c r="C79" s="12"/>
      <c r="D79" s="12" t="s">
        <v>102</v>
      </c>
      <c r="E79" s="12" t="s">
        <v>103</v>
      </c>
      <c r="F79" s="447" t="s">
        <v>105</v>
      </c>
      <c r="G79" s="448"/>
      <c r="H79" s="122"/>
      <c r="I79" s="2"/>
      <c r="J79" s="2"/>
      <c r="K79" s="2"/>
      <c r="L79" s="2"/>
      <c r="M79" s="2"/>
      <c r="N79" s="2"/>
      <c r="O79" s="2"/>
      <c r="P79" s="449" t="s">
        <v>201</v>
      </c>
      <c r="Q79" s="450"/>
      <c r="R79" s="450"/>
      <c r="S79" s="450"/>
      <c r="T79" s="450"/>
      <c r="U79" s="450"/>
      <c r="V79" s="450"/>
      <c r="W79" s="451"/>
      <c r="X79" s="2"/>
      <c r="Y79" s="2"/>
      <c r="Z79" s="2"/>
      <c r="AA79" s="2"/>
      <c r="AB79" s="2"/>
      <c r="AC79" s="2"/>
      <c r="AD79" s="2"/>
      <c r="AE79" s="2"/>
      <c r="AF79" s="2"/>
      <c r="AG79" s="2"/>
      <c r="AH79" s="2"/>
      <c r="AI79" s="2"/>
      <c r="AJ79" s="2"/>
      <c r="AK79" s="2"/>
      <c r="AL79" s="2"/>
      <c r="AM79" s="2"/>
    </row>
    <row r="80" spans="1:39" x14ac:dyDescent="0.3">
      <c r="A80" s="2"/>
      <c r="B80" s="123"/>
      <c r="C80" s="136" t="s">
        <v>99</v>
      </c>
      <c r="D80" s="14" t="s">
        <v>101</v>
      </c>
      <c r="E80" s="14" t="s">
        <v>104</v>
      </c>
      <c r="F80" s="12" t="s">
        <v>92</v>
      </c>
      <c r="G80" s="13" t="s">
        <v>106</v>
      </c>
      <c r="H80" s="16" t="s">
        <v>26</v>
      </c>
      <c r="I80" s="2"/>
      <c r="J80" s="2"/>
      <c r="K80" s="2"/>
      <c r="L80" s="2"/>
      <c r="M80" s="2"/>
      <c r="N80" s="2"/>
      <c r="O80" s="2"/>
      <c r="P80" s="280"/>
      <c r="Q80" s="280" t="s">
        <v>31</v>
      </c>
      <c r="R80" s="280" t="s">
        <v>164</v>
      </c>
      <c r="S80" s="280" t="s">
        <v>32</v>
      </c>
      <c r="T80" s="280" t="s">
        <v>165</v>
      </c>
      <c r="U80" s="280" t="s">
        <v>68</v>
      </c>
      <c r="V80" s="280" t="s">
        <v>34</v>
      </c>
      <c r="W80" s="280" t="s">
        <v>166</v>
      </c>
      <c r="X80" s="2"/>
      <c r="Y80" s="2"/>
      <c r="Z80" s="2"/>
      <c r="AA80" s="2"/>
      <c r="AB80" s="2"/>
      <c r="AC80" s="2"/>
      <c r="AD80" s="2"/>
      <c r="AE80" s="2"/>
      <c r="AF80" s="2"/>
      <c r="AG80" s="2"/>
      <c r="AH80" s="2"/>
      <c r="AI80" s="2"/>
      <c r="AJ80" s="2"/>
      <c r="AK80" s="2"/>
      <c r="AL80" s="2"/>
      <c r="AM80" s="2"/>
    </row>
    <row r="81" spans="1:39" x14ac:dyDescent="0.3">
      <c r="A81" s="2"/>
      <c r="B81" s="10">
        <v>1</v>
      </c>
      <c r="C81" s="10">
        <v>3</v>
      </c>
      <c r="D81" s="10">
        <v>1</v>
      </c>
      <c r="E81" s="153">
        <f>SUM(C81*D81)</f>
        <v>3</v>
      </c>
      <c r="F81" s="111">
        <v>0</v>
      </c>
      <c r="G81" s="111">
        <v>0</v>
      </c>
      <c r="H81" s="121">
        <v>0.03</v>
      </c>
      <c r="I81" s="2"/>
      <c r="J81" s="2"/>
      <c r="K81" s="2"/>
      <c r="L81" s="2"/>
      <c r="M81" s="2"/>
      <c r="N81" s="2"/>
      <c r="O81" s="2"/>
      <c r="P81" s="10"/>
      <c r="Q81" s="280" t="s">
        <v>196</v>
      </c>
      <c r="R81" s="146" t="s">
        <v>197</v>
      </c>
      <c r="S81" s="146" t="s">
        <v>199</v>
      </c>
      <c r="T81" s="146" t="s">
        <v>197</v>
      </c>
      <c r="U81" s="146" t="s">
        <v>197</v>
      </c>
      <c r="V81" s="146" t="s">
        <v>196</v>
      </c>
      <c r="W81" s="146" t="s">
        <v>198</v>
      </c>
      <c r="X81" s="2"/>
      <c r="Y81" s="2"/>
      <c r="Z81" s="2"/>
      <c r="AA81" s="2"/>
      <c r="AB81" s="2"/>
      <c r="AC81" s="2"/>
      <c r="AD81" s="2"/>
      <c r="AE81" s="2"/>
      <c r="AF81" s="2"/>
      <c r="AG81" s="2"/>
      <c r="AH81" s="2"/>
      <c r="AI81" s="2"/>
      <c r="AJ81" s="2"/>
      <c r="AK81" s="2"/>
      <c r="AL81" s="2"/>
      <c r="AM81" s="2"/>
    </row>
    <row r="82" spans="1:39" x14ac:dyDescent="0.3">
      <c r="A82" s="2"/>
      <c r="B82" s="10">
        <v>2</v>
      </c>
      <c r="C82" s="10">
        <v>3</v>
      </c>
      <c r="D82" s="10">
        <v>1</v>
      </c>
      <c r="E82" s="153">
        <f t="shared" ref="E82:E92" si="4">SUM(C82*D82)</f>
        <v>3</v>
      </c>
      <c r="F82" s="111">
        <v>0</v>
      </c>
      <c r="G82" s="111">
        <v>0</v>
      </c>
      <c r="H82" s="18">
        <v>0.03</v>
      </c>
      <c r="I82" s="2"/>
      <c r="J82" s="2"/>
      <c r="K82" s="2"/>
      <c r="L82" s="2"/>
      <c r="M82" s="2"/>
      <c r="N82" s="2"/>
      <c r="O82" s="2"/>
      <c r="P82" s="10">
        <v>1</v>
      </c>
      <c r="Q82" s="17">
        <f>SUM(demogr!J16)</f>
        <v>4387</v>
      </c>
      <c r="R82" s="124">
        <f t="shared" ref="R82:R93" si="5">SUM(G6/Q82)</f>
        <v>0</v>
      </c>
      <c r="S82" s="17">
        <f>SUM(demogr!R13)</f>
        <v>4408</v>
      </c>
      <c r="T82" s="124">
        <f t="shared" ref="T82:T93" si="6">SUM(D6/S82)</f>
        <v>0</v>
      </c>
      <c r="U82" s="124">
        <f t="shared" ref="U82:U93" si="7">SUM(E6/S82)</f>
        <v>0</v>
      </c>
      <c r="V82" s="17">
        <f>SUM(demogr!F16)</f>
        <v>4282</v>
      </c>
      <c r="W82" s="124">
        <f t="shared" ref="W82:W93" si="8">SUM(H6/V82)</f>
        <v>0</v>
      </c>
      <c r="X82" s="2"/>
      <c r="Y82" s="2"/>
      <c r="Z82" s="2"/>
      <c r="AA82" s="2"/>
      <c r="AB82" s="2"/>
      <c r="AC82" s="2"/>
      <c r="AD82" s="2"/>
      <c r="AE82" s="2"/>
      <c r="AF82" s="2"/>
      <c r="AG82" s="2"/>
      <c r="AH82" s="2"/>
      <c r="AI82" s="2"/>
      <c r="AJ82" s="2"/>
      <c r="AK82" s="2"/>
      <c r="AL82" s="2"/>
      <c r="AM82" s="2"/>
    </row>
    <row r="83" spans="1:39" x14ac:dyDescent="0.3">
      <c r="A83" s="2"/>
      <c r="B83" s="10">
        <v>3</v>
      </c>
      <c r="C83" s="10">
        <v>3</v>
      </c>
      <c r="D83" s="10">
        <v>1</v>
      </c>
      <c r="E83" s="153">
        <f t="shared" si="4"/>
        <v>3</v>
      </c>
      <c r="F83" s="111">
        <v>0.01</v>
      </c>
      <c r="G83" s="111">
        <v>0.01</v>
      </c>
      <c r="H83" s="18">
        <v>0.03</v>
      </c>
      <c r="I83" s="2"/>
      <c r="J83" s="2"/>
      <c r="K83" s="2"/>
      <c r="L83" s="2"/>
      <c r="M83" s="2"/>
      <c r="N83" s="2"/>
      <c r="O83" s="2"/>
      <c r="P83" s="10">
        <v>2</v>
      </c>
      <c r="Q83" s="17">
        <f>SUM(Q82)</f>
        <v>4387</v>
      </c>
      <c r="R83" s="124">
        <f t="shared" si="5"/>
        <v>0</v>
      </c>
      <c r="S83" s="17">
        <f>SUM(S82)</f>
        <v>4408</v>
      </c>
      <c r="T83" s="124">
        <f t="shared" si="6"/>
        <v>0</v>
      </c>
      <c r="U83" s="124">
        <f t="shared" si="7"/>
        <v>0</v>
      </c>
      <c r="V83" s="17">
        <f>SUM(V82)</f>
        <v>4282</v>
      </c>
      <c r="W83" s="124">
        <f t="shared" si="8"/>
        <v>0</v>
      </c>
      <c r="X83" s="2"/>
      <c r="Y83" s="2"/>
      <c r="Z83" s="2"/>
      <c r="AA83" s="2"/>
      <c r="AB83" s="2"/>
      <c r="AC83" s="2"/>
      <c r="AD83" s="2"/>
      <c r="AE83" s="2"/>
      <c r="AF83" s="2"/>
      <c r="AG83" s="2"/>
      <c r="AH83" s="2"/>
      <c r="AI83" s="2"/>
      <c r="AJ83" s="2"/>
      <c r="AK83" s="2"/>
      <c r="AL83" s="2"/>
      <c r="AM83" s="2"/>
    </row>
    <row r="84" spans="1:39" x14ac:dyDescent="0.3">
      <c r="A84" s="2"/>
      <c r="B84" s="10">
        <v>4</v>
      </c>
      <c r="C84" s="10">
        <v>3</v>
      </c>
      <c r="D84" s="10">
        <v>1</v>
      </c>
      <c r="E84" s="153">
        <f t="shared" si="4"/>
        <v>3</v>
      </c>
      <c r="F84" s="111">
        <v>1.6E-2</v>
      </c>
      <c r="G84" s="111">
        <v>1.6E-2</v>
      </c>
      <c r="H84" s="18">
        <v>0.03</v>
      </c>
      <c r="I84" s="2"/>
      <c r="J84" s="2"/>
      <c r="K84" s="2"/>
      <c r="L84" s="2"/>
      <c r="M84" s="2"/>
      <c r="N84" s="2"/>
      <c r="O84" s="2"/>
      <c r="P84" s="10">
        <v>3</v>
      </c>
      <c r="Q84" s="17">
        <f>SUM(Q82)</f>
        <v>4387</v>
      </c>
      <c r="R84" s="124">
        <f t="shared" si="5"/>
        <v>0</v>
      </c>
      <c r="S84" s="17">
        <f>SUM(S82)</f>
        <v>4408</v>
      </c>
      <c r="T84" s="124">
        <f t="shared" si="6"/>
        <v>0</v>
      </c>
      <c r="U84" s="124">
        <f t="shared" si="7"/>
        <v>0</v>
      </c>
      <c r="V84" s="17">
        <f>SUM(V82)</f>
        <v>4282</v>
      </c>
      <c r="W84" s="124">
        <f t="shared" si="8"/>
        <v>0</v>
      </c>
      <c r="X84" s="2"/>
      <c r="Y84" s="2"/>
      <c r="Z84" s="2"/>
      <c r="AA84" s="2"/>
      <c r="AB84" s="2"/>
      <c r="AC84" s="2"/>
      <c r="AD84" s="2"/>
      <c r="AE84" s="2"/>
      <c r="AF84" s="2"/>
      <c r="AG84" s="2"/>
      <c r="AH84" s="2"/>
      <c r="AI84" s="2"/>
      <c r="AJ84" s="2"/>
      <c r="AK84" s="2"/>
      <c r="AL84" s="2"/>
      <c r="AM84" s="2"/>
    </row>
    <row r="85" spans="1:39" x14ac:dyDescent="0.3">
      <c r="A85" s="2"/>
      <c r="B85" s="10">
        <v>5</v>
      </c>
      <c r="C85" s="10">
        <v>3</v>
      </c>
      <c r="D85" s="10">
        <v>1</v>
      </c>
      <c r="E85" s="153">
        <f t="shared" si="4"/>
        <v>3</v>
      </c>
      <c r="F85" s="111">
        <v>1.6E-2</v>
      </c>
      <c r="G85" s="111">
        <v>1.6E-2</v>
      </c>
      <c r="H85" s="18">
        <v>0.03</v>
      </c>
      <c r="I85" s="2"/>
      <c r="J85" s="2"/>
      <c r="K85" s="2"/>
      <c r="L85" s="2"/>
      <c r="M85" s="2"/>
      <c r="N85" s="2"/>
      <c r="O85" s="2"/>
      <c r="P85" s="10">
        <v>4</v>
      </c>
      <c r="Q85" s="17"/>
      <c r="R85" s="124" t="e">
        <f t="shared" si="5"/>
        <v>#DIV/0!</v>
      </c>
      <c r="S85" s="17">
        <f>SUM(S82)</f>
        <v>4408</v>
      </c>
      <c r="T85" s="124">
        <f t="shared" si="6"/>
        <v>0</v>
      </c>
      <c r="U85" s="124">
        <f t="shared" si="7"/>
        <v>0</v>
      </c>
      <c r="V85" s="17">
        <f>SUM(V82)</f>
        <v>4282</v>
      </c>
      <c r="W85" s="124">
        <f t="shared" si="8"/>
        <v>0</v>
      </c>
      <c r="X85" s="2"/>
      <c r="Y85" s="2"/>
      <c r="Z85" s="2"/>
      <c r="AA85" s="2"/>
      <c r="AB85" s="2"/>
      <c r="AC85" s="2"/>
      <c r="AD85" s="2"/>
      <c r="AE85" s="2"/>
      <c r="AF85" s="2"/>
      <c r="AG85" s="2"/>
      <c r="AH85" s="2"/>
      <c r="AI85" s="2"/>
      <c r="AJ85" s="2"/>
      <c r="AK85" s="2"/>
      <c r="AL85" s="2"/>
      <c r="AM85" s="2"/>
    </row>
    <row r="86" spans="1:39" x14ac:dyDescent="0.3">
      <c r="A86" s="2"/>
      <c r="B86" s="10">
        <v>6</v>
      </c>
      <c r="C86" s="10">
        <v>3</v>
      </c>
      <c r="D86" s="10">
        <v>1</v>
      </c>
      <c r="E86" s="153">
        <f t="shared" si="4"/>
        <v>3</v>
      </c>
      <c r="F86" s="111">
        <v>3.4000000000000002E-2</v>
      </c>
      <c r="G86" s="111">
        <v>3.4000000000000002E-2</v>
      </c>
      <c r="H86" s="18">
        <v>0.03</v>
      </c>
      <c r="I86" s="2"/>
      <c r="J86" s="2"/>
      <c r="K86" s="2"/>
      <c r="L86" s="2"/>
      <c r="M86" s="2"/>
      <c r="N86" s="2"/>
      <c r="O86" s="2"/>
      <c r="P86" s="10">
        <v>5</v>
      </c>
      <c r="Q86" s="17"/>
      <c r="R86" s="124" t="e">
        <f t="shared" si="5"/>
        <v>#DIV/0!</v>
      </c>
      <c r="S86" s="17">
        <f>SUM(S82)</f>
        <v>4408</v>
      </c>
      <c r="T86" s="124">
        <f t="shared" si="6"/>
        <v>0</v>
      </c>
      <c r="U86" s="124">
        <f t="shared" si="7"/>
        <v>0</v>
      </c>
      <c r="V86" s="17">
        <f>SUM(V82)</f>
        <v>4282</v>
      </c>
      <c r="W86" s="124">
        <f t="shared" si="8"/>
        <v>0</v>
      </c>
      <c r="X86" s="2"/>
      <c r="Y86" s="2"/>
      <c r="Z86" s="2"/>
      <c r="AA86" s="2"/>
      <c r="AB86" s="2"/>
      <c r="AC86" s="2"/>
      <c r="AD86" s="2"/>
      <c r="AE86" s="2"/>
      <c r="AF86" s="2"/>
      <c r="AG86" s="2"/>
      <c r="AH86" s="2"/>
      <c r="AI86" s="2"/>
      <c r="AJ86" s="2"/>
      <c r="AK86" s="2"/>
      <c r="AL86" s="2"/>
      <c r="AM86" s="2"/>
    </row>
    <row r="87" spans="1:39" x14ac:dyDescent="0.3">
      <c r="A87" s="2"/>
      <c r="B87" s="10">
        <v>7</v>
      </c>
      <c r="C87" s="10">
        <v>3</v>
      </c>
      <c r="D87" s="10">
        <v>1</v>
      </c>
      <c r="E87" s="153">
        <f t="shared" si="4"/>
        <v>3</v>
      </c>
      <c r="F87" s="111">
        <v>0.03</v>
      </c>
      <c r="G87" s="111">
        <v>0.03</v>
      </c>
      <c r="H87" s="18">
        <v>0.03</v>
      </c>
      <c r="I87" s="2"/>
      <c r="J87" s="2"/>
      <c r="K87" s="2"/>
      <c r="L87" s="2"/>
      <c r="M87" s="2"/>
      <c r="N87" s="2"/>
      <c r="O87" s="2"/>
      <c r="P87" s="10">
        <v>6</v>
      </c>
      <c r="Q87" s="17"/>
      <c r="R87" s="124" t="e">
        <f t="shared" si="5"/>
        <v>#DIV/0!</v>
      </c>
      <c r="S87" s="17">
        <f>SUM(S82)</f>
        <v>4408</v>
      </c>
      <c r="T87" s="124">
        <f t="shared" si="6"/>
        <v>0</v>
      </c>
      <c r="U87" s="124">
        <f t="shared" si="7"/>
        <v>0</v>
      </c>
      <c r="V87" s="17">
        <f>SUM(V82)</f>
        <v>4282</v>
      </c>
      <c r="W87" s="124">
        <f t="shared" si="8"/>
        <v>0</v>
      </c>
      <c r="X87" s="2"/>
      <c r="Y87" s="2"/>
      <c r="Z87" s="2"/>
      <c r="AA87" s="2"/>
      <c r="AB87" s="2"/>
      <c r="AC87" s="2"/>
      <c r="AD87" s="2"/>
      <c r="AE87" s="2"/>
      <c r="AF87" s="2"/>
      <c r="AG87" s="2"/>
      <c r="AH87" s="2"/>
      <c r="AI87" s="2"/>
      <c r="AJ87" s="2"/>
      <c r="AK87" s="2"/>
      <c r="AL87" s="2"/>
      <c r="AM87" s="2"/>
    </row>
    <row r="88" spans="1:39" x14ac:dyDescent="0.3">
      <c r="B88" s="10">
        <v>8</v>
      </c>
      <c r="C88" s="10">
        <v>3</v>
      </c>
      <c r="D88" s="10"/>
      <c r="E88" s="153">
        <f t="shared" si="4"/>
        <v>0</v>
      </c>
      <c r="F88" s="111">
        <v>2.8000000000000001E-2</v>
      </c>
      <c r="G88" s="111">
        <v>2.8000000000000001E-2</v>
      </c>
      <c r="H88" s="18">
        <v>0.03</v>
      </c>
      <c r="I88" s="2"/>
      <c r="J88" s="2"/>
      <c r="K88" s="2"/>
      <c r="L88" s="2"/>
      <c r="M88" s="2"/>
      <c r="N88" s="2"/>
      <c r="O88" s="2"/>
      <c r="P88" s="10">
        <v>7</v>
      </c>
      <c r="Q88" s="17"/>
      <c r="R88" s="124" t="e">
        <f t="shared" si="5"/>
        <v>#DIV/0!</v>
      </c>
      <c r="S88" s="17">
        <f>SUM(S82)</f>
        <v>4408</v>
      </c>
      <c r="T88" s="124">
        <f t="shared" si="6"/>
        <v>0.11501814882032668</v>
      </c>
      <c r="U88" s="124">
        <f t="shared" si="7"/>
        <v>0</v>
      </c>
      <c r="V88" s="17">
        <f>SUM(V82)</f>
        <v>4282</v>
      </c>
      <c r="W88" s="124">
        <f t="shared" si="8"/>
        <v>0</v>
      </c>
      <c r="X88" s="2"/>
      <c r="Y88" s="2"/>
      <c r="Z88" s="2"/>
      <c r="AA88" s="2"/>
      <c r="AB88" s="2"/>
    </row>
    <row r="89" spans="1:39" x14ac:dyDescent="0.3">
      <c r="B89" s="10">
        <v>9</v>
      </c>
      <c r="C89" s="10">
        <v>3</v>
      </c>
      <c r="D89" s="10"/>
      <c r="E89" s="153">
        <f t="shared" si="4"/>
        <v>0</v>
      </c>
      <c r="F89" s="111">
        <v>2.5000000000000001E-2</v>
      </c>
      <c r="G89" s="111">
        <v>2.5000000000000001E-2</v>
      </c>
      <c r="H89" s="18">
        <v>0.03</v>
      </c>
      <c r="I89" s="2"/>
      <c r="J89" s="2"/>
      <c r="K89" s="2"/>
      <c r="L89" s="2"/>
      <c r="M89" s="2"/>
      <c r="N89" s="2"/>
      <c r="O89" s="2"/>
      <c r="P89" s="10">
        <v>8</v>
      </c>
      <c r="Q89" s="17"/>
      <c r="R89" s="124" t="e">
        <f t="shared" si="5"/>
        <v>#DIV/0!</v>
      </c>
      <c r="S89" s="17">
        <f>SUM(S82)</f>
        <v>4408</v>
      </c>
      <c r="T89" s="124">
        <f t="shared" si="6"/>
        <v>0.23003629764065336</v>
      </c>
      <c r="U89" s="124">
        <f t="shared" si="7"/>
        <v>0</v>
      </c>
      <c r="V89" s="17">
        <f>SUM(V82)</f>
        <v>4282</v>
      </c>
      <c r="W89" s="124">
        <f t="shared" si="8"/>
        <v>0</v>
      </c>
      <c r="X89" s="2"/>
      <c r="Y89" s="2"/>
      <c r="Z89" s="2"/>
      <c r="AA89" s="2"/>
      <c r="AB89" s="2"/>
    </row>
    <row r="90" spans="1:39" x14ac:dyDescent="0.3">
      <c r="B90" s="10">
        <v>10</v>
      </c>
      <c r="C90" s="10">
        <v>3</v>
      </c>
      <c r="D90" s="10"/>
      <c r="E90" s="153">
        <f t="shared" si="4"/>
        <v>0</v>
      </c>
      <c r="F90" s="111">
        <v>2.3E-2</v>
      </c>
      <c r="G90" s="111">
        <v>2.3E-2</v>
      </c>
      <c r="H90" s="18">
        <v>0.03</v>
      </c>
      <c r="I90" s="2"/>
      <c r="J90" s="2"/>
      <c r="K90" s="2"/>
      <c r="L90" s="2"/>
      <c r="M90" s="2"/>
      <c r="N90" s="2"/>
      <c r="O90" s="2"/>
      <c r="P90" s="10">
        <v>9</v>
      </c>
      <c r="Q90" s="17"/>
      <c r="R90" s="124" t="e">
        <f t="shared" si="5"/>
        <v>#DIV/0!</v>
      </c>
      <c r="S90" s="17">
        <f>SUM(S82)</f>
        <v>4408</v>
      </c>
      <c r="T90" s="124">
        <f t="shared" si="6"/>
        <v>0.35231397459165154</v>
      </c>
      <c r="U90" s="124">
        <f t="shared" si="7"/>
        <v>0</v>
      </c>
      <c r="V90" s="17">
        <f>SUM(V82)</f>
        <v>4282</v>
      </c>
      <c r="W90" s="124">
        <f t="shared" si="8"/>
        <v>0</v>
      </c>
      <c r="X90" s="2"/>
      <c r="Y90" s="2"/>
      <c r="Z90" s="2"/>
      <c r="AA90" s="2"/>
      <c r="AB90" s="2"/>
    </row>
    <row r="91" spans="1:39" x14ac:dyDescent="0.3">
      <c r="B91" s="10">
        <v>11</v>
      </c>
      <c r="C91" s="10">
        <v>3</v>
      </c>
      <c r="D91" s="10"/>
      <c r="E91" s="153">
        <f t="shared" si="4"/>
        <v>0</v>
      </c>
      <c r="F91" s="111">
        <v>2.1999999999999999E-2</v>
      </c>
      <c r="G91" s="111">
        <v>2.1999999999999999E-2</v>
      </c>
      <c r="H91" s="18">
        <v>0.03</v>
      </c>
      <c r="I91" s="2"/>
      <c r="J91" s="2"/>
      <c r="K91" s="2"/>
      <c r="L91" s="2"/>
      <c r="M91" s="2"/>
      <c r="N91" s="2"/>
      <c r="O91" s="2"/>
      <c r="P91" s="10">
        <v>10</v>
      </c>
      <c r="Q91" s="17"/>
      <c r="R91" s="124" t="e">
        <f t="shared" si="5"/>
        <v>#DIV/0!</v>
      </c>
      <c r="S91" s="17">
        <f>SUM(S82)</f>
        <v>4408</v>
      </c>
      <c r="T91" s="124">
        <f t="shared" si="6"/>
        <v>0.47436479128856623</v>
      </c>
      <c r="U91" s="124">
        <f t="shared" si="7"/>
        <v>0</v>
      </c>
      <c r="V91" s="17">
        <f>SUM(V82)</f>
        <v>4282</v>
      </c>
      <c r="W91" s="124">
        <f t="shared" si="8"/>
        <v>0</v>
      </c>
      <c r="X91" s="2"/>
      <c r="Y91" s="2"/>
      <c r="Z91" s="2"/>
      <c r="AA91" s="2"/>
      <c r="AB91" s="2"/>
    </row>
    <row r="92" spans="1:39" x14ac:dyDescent="0.3">
      <c r="B92" s="10">
        <v>12</v>
      </c>
      <c r="C92" s="10">
        <v>3</v>
      </c>
      <c r="D92" s="10"/>
      <c r="E92" s="153">
        <f t="shared" si="4"/>
        <v>0</v>
      </c>
      <c r="F92" s="111">
        <v>0.02</v>
      </c>
      <c r="G92" s="111">
        <v>0.02</v>
      </c>
      <c r="H92" s="18">
        <v>0.03</v>
      </c>
      <c r="I92" s="2"/>
      <c r="J92" s="2"/>
      <c r="K92" s="2"/>
      <c r="L92" s="2"/>
      <c r="M92" s="2"/>
      <c r="N92" s="2"/>
      <c r="O92" s="2"/>
      <c r="P92" s="10">
        <v>11</v>
      </c>
      <c r="Q92" s="17"/>
      <c r="R92" s="124" t="e">
        <f t="shared" si="5"/>
        <v>#DIV/0!</v>
      </c>
      <c r="S92" s="17">
        <f>SUM(S82)</f>
        <v>4408</v>
      </c>
      <c r="T92" s="124">
        <f t="shared" si="6"/>
        <v>0.59664246823956446</v>
      </c>
      <c r="U92" s="124">
        <f t="shared" si="7"/>
        <v>0</v>
      </c>
      <c r="V92" s="17">
        <f>SUM(V82)</f>
        <v>4282</v>
      </c>
      <c r="W92" s="124">
        <f t="shared" si="8"/>
        <v>0</v>
      </c>
      <c r="X92" s="2"/>
      <c r="Y92" s="2"/>
      <c r="Z92" s="2"/>
      <c r="AA92" s="2"/>
      <c r="AB92" s="2"/>
    </row>
    <row r="93" spans="1:39" x14ac:dyDescent="0.3">
      <c r="B93" s="2"/>
      <c r="C93" s="2"/>
      <c r="D93" s="2"/>
      <c r="E93" s="2"/>
      <c r="F93" s="2"/>
      <c r="G93" s="2"/>
      <c r="H93" s="2"/>
      <c r="I93" s="2"/>
      <c r="J93" s="2"/>
      <c r="K93" s="2"/>
      <c r="L93" s="2"/>
      <c r="M93" s="2"/>
      <c r="N93" s="2"/>
      <c r="O93" s="2"/>
      <c r="P93" s="10">
        <v>12</v>
      </c>
      <c r="Q93" s="17"/>
      <c r="R93" s="124" t="e">
        <f t="shared" si="5"/>
        <v>#DIV/0!</v>
      </c>
      <c r="S93" s="17">
        <f>SUM(S82)</f>
        <v>4408</v>
      </c>
      <c r="T93" s="124">
        <f t="shared" si="6"/>
        <v>0.71892014519056258</v>
      </c>
      <c r="U93" s="124">
        <f t="shared" si="7"/>
        <v>0</v>
      </c>
      <c r="V93" s="17">
        <f>SUM(V82)</f>
        <v>4282</v>
      </c>
      <c r="W93" s="124">
        <f t="shared" si="8"/>
        <v>0</v>
      </c>
      <c r="X93" s="2"/>
      <c r="Y93" s="2"/>
      <c r="Z93" s="2"/>
      <c r="AA93" s="2"/>
      <c r="AB93" s="2"/>
    </row>
  </sheetData>
  <mergeCells count="3">
    <mergeCell ref="F79:G79"/>
    <mergeCell ref="P79:W79"/>
    <mergeCell ref="B3:H4"/>
  </mergeCells>
  <hyperlinks>
    <hyperlink ref="F79:G79" location="sykefr!A1" display="sjukefråvere i %"/>
    <hyperlink ref="C80" location="'tal tils'!A1" display="tal tils"/>
    <hyperlink ref="A1" location="FREMSIDE_ØKONOMI!A1" display="TILBAKE TIL FRAMSIDA"/>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G96"/>
  <sheetViews>
    <sheetView zoomScaleNormal="100" workbookViewId="0"/>
  </sheetViews>
  <sheetFormatPr baseColWidth="10" defaultColWidth="11.453125" defaultRowHeight="12" x14ac:dyDescent="0.3"/>
  <cols>
    <col min="1" max="1" width="2.26953125" style="1" customWidth="1"/>
    <col min="2" max="2" width="2.81640625" style="1" customWidth="1"/>
    <col min="3" max="4" width="6.453125" style="1" customWidth="1"/>
    <col min="5" max="5" width="6.54296875" style="1" customWidth="1"/>
    <col min="6" max="6" width="7.54296875" style="1" customWidth="1"/>
    <col min="7" max="7" width="7.453125" style="1" customWidth="1"/>
    <col min="8" max="8" width="7.1796875" style="1" customWidth="1"/>
    <col min="9" max="10" width="5.7265625" style="1" customWidth="1"/>
    <col min="11" max="11" width="8.1796875" style="1" customWidth="1"/>
    <col min="12" max="15" width="11.453125" style="1"/>
    <col min="16" max="16" width="4.26953125" style="1" customWidth="1"/>
    <col min="17" max="17" width="5.1796875" style="1" customWidth="1"/>
    <col min="18" max="18" width="6.81640625" style="1" customWidth="1"/>
    <col min="19" max="19" width="5.1796875" style="1" customWidth="1"/>
    <col min="20" max="20" width="6.81640625" style="1" customWidth="1"/>
    <col min="21" max="21" width="7.54296875" style="1" customWidth="1"/>
    <col min="22" max="22" width="5.453125" style="1" customWidth="1"/>
    <col min="23" max="23" width="6.54296875" style="1" customWidth="1"/>
    <col min="24" max="16384" width="11.453125" style="1"/>
  </cols>
  <sheetData>
    <row r="1" spans="1:33" ht="14.5" x14ac:dyDescent="0.35">
      <c r="A1" s="163" t="s">
        <v>545</v>
      </c>
      <c r="B1"/>
      <c r="C1"/>
      <c r="D1"/>
      <c r="I1" s="2"/>
      <c r="J1" s="6"/>
      <c r="K1" s="6"/>
      <c r="L1" s="6"/>
      <c r="M1" s="2"/>
      <c r="N1" s="2"/>
      <c r="O1" s="2"/>
      <c r="P1" s="2"/>
      <c r="Q1" s="2"/>
      <c r="R1" s="2"/>
      <c r="S1" s="2"/>
      <c r="T1" s="2"/>
      <c r="U1" s="2"/>
      <c r="V1" s="2"/>
      <c r="W1" s="2"/>
      <c r="X1" s="2"/>
      <c r="Y1" s="2"/>
      <c r="Z1" s="2"/>
      <c r="AA1" s="2"/>
      <c r="AB1" s="2"/>
      <c r="AC1" s="2"/>
      <c r="AD1" s="2"/>
      <c r="AE1" s="2"/>
      <c r="AF1" s="2"/>
      <c r="AG1" s="2"/>
    </row>
    <row r="2" spans="1:33"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3" ht="15" customHeight="1" x14ac:dyDescent="0.3">
      <c r="A3" s="2"/>
      <c r="B3" s="432" t="s">
        <v>528</v>
      </c>
      <c r="C3" s="433"/>
      <c r="D3" s="433"/>
      <c r="E3" s="433"/>
      <c r="F3" s="433"/>
      <c r="G3" s="433"/>
      <c r="H3" s="434"/>
      <c r="I3" s="196" t="s">
        <v>50</v>
      </c>
      <c r="J3" s="44" t="s">
        <v>91</v>
      </c>
      <c r="K3" s="171"/>
      <c r="L3" s="2"/>
      <c r="M3" s="2"/>
      <c r="N3" s="2"/>
      <c r="O3" s="2"/>
      <c r="P3" s="2"/>
      <c r="Q3" s="2"/>
      <c r="R3" s="2"/>
      <c r="S3" s="2"/>
      <c r="T3" s="2"/>
      <c r="U3" s="2"/>
      <c r="V3" s="2"/>
      <c r="W3" s="2"/>
      <c r="X3" s="2"/>
      <c r="Y3" s="2"/>
      <c r="Z3" s="2"/>
      <c r="AA3" s="2"/>
      <c r="AB3" s="2"/>
      <c r="AC3" s="2"/>
      <c r="AD3" s="2"/>
      <c r="AE3" s="2"/>
      <c r="AF3" s="2"/>
      <c r="AG3" s="2"/>
    </row>
    <row r="4" spans="1:33" x14ac:dyDescent="0.3">
      <c r="A4" s="2"/>
      <c r="B4" s="435"/>
      <c r="C4" s="436"/>
      <c r="D4" s="436"/>
      <c r="E4" s="436"/>
      <c r="F4" s="436"/>
      <c r="G4" s="436"/>
      <c r="H4" s="437"/>
      <c r="I4" s="23" t="s">
        <v>29</v>
      </c>
      <c r="J4" s="3" t="s">
        <v>30</v>
      </c>
      <c r="K4" s="235"/>
      <c r="L4" s="2"/>
      <c r="M4" s="2"/>
      <c r="N4" s="2"/>
      <c r="O4" s="2"/>
      <c r="P4" s="2"/>
      <c r="Q4" s="2"/>
      <c r="R4" s="2"/>
      <c r="S4" s="2"/>
      <c r="T4" s="2"/>
      <c r="U4" s="2"/>
      <c r="V4" s="2"/>
      <c r="W4" s="2"/>
      <c r="X4" s="2"/>
      <c r="Y4" s="2"/>
      <c r="Z4" s="2"/>
      <c r="AA4" s="2"/>
      <c r="AB4" s="2"/>
      <c r="AC4" s="2"/>
      <c r="AD4" s="2"/>
      <c r="AE4" s="2"/>
      <c r="AF4" s="2"/>
      <c r="AG4" s="2"/>
    </row>
    <row r="5" spans="1:33" x14ac:dyDescent="0.3">
      <c r="A5" s="2"/>
      <c r="B5" s="195"/>
      <c r="C5" s="212" t="s">
        <v>209</v>
      </c>
      <c r="D5" s="195" t="s">
        <v>210</v>
      </c>
      <c r="E5" s="195"/>
      <c r="F5" s="195" t="s">
        <v>33</v>
      </c>
      <c r="G5" s="195" t="s">
        <v>31</v>
      </c>
      <c r="H5" s="199" t="s">
        <v>34</v>
      </c>
      <c r="I5" s="26" t="s">
        <v>2</v>
      </c>
      <c r="J5" s="43" t="s">
        <v>35</v>
      </c>
      <c r="K5" s="26" t="s">
        <v>154</v>
      </c>
      <c r="L5" s="2"/>
      <c r="M5" s="2"/>
      <c r="N5" s="2"/>
      <c r="O5" s="2"/>
      <c r="P5" s="2"/>
      <c r="Q5" s="2"/>
      <c r="R5" s="2"/>
      <c r="S5" s="2"/>
      <c r="T5" s="2"/>
      <c r="U5" s="2"/>
      <c r="V5" s="2"/>
      <c r="W5" s="2"/>
      <c r="X5" s="2"/>
      <c r="Y5" s="2"/>
      <c r="Z5" s="2"/>
      <c r="AA5" s="2"/>
      <c r="AB5" s="2"/>
      <c r="AC5" s="2"/>
      <c r="AD5" s="2"/>
      <c r="AE5" s="2"/>
      <c r="AF5" s="2"/>
      <c r="AG5" s="2"/>
    </row>
    <row r="6" spans="1:33" x14ac:dyDescent="0.3">
      <c r="A6" s="2"/>
      <c r="B6" s="5">
        <v>1</v>
      </c>
      <c r="C6" s="193">
        <v>1246</v>
      </c>
      <c r="D6" s="214">
        <v>582.529</v>
      </c>
      <c r="E6" s="214"/>
      <c r="F6" s="214">
        <f>SUM(C6-D6)</f>
        <v>663.471</v>
      </c>
      <c r="G6" s="214">
        <v>1216</v>
      </c>
      <c r="H6" s="214">
        <v>1116</v>
      </c>
      <c r="I6" s="41">
        <f>SUM(C6/D$17)</f>
        <v>0.17891859361944132</v>
      </c>
      <c r="J6" s="28">
        <f>SUM(D6/D$17)</f>
        <v>8.3647888782134444E-2</v>
      </c>
      <c r="K6" s="218">
        <f>SUM(I6-J6)</f>
        <v>9.5270704837306874E-2</v>
      </c>
      <c r="L6" s="2"/>
      <c r="M6" s="2"/>
      <c r="N6" s="2"/>
      <c r="O6" s="2"/>
      <c r="P6" s="2"/>
      <c r="Q6" s="2"/>
      <c r="R6" s="2"/>
      <c r="S6" s="2"/>
      <c r="T6" s="2"/>
      <c r="U6" s="2"/>
      <c r="V6" s="2"/>
      <c r="W6" s="2"/>
      <c r="X6" s="2"/>
      <c r="Y6" s="2"/>
      <c r="Z6" s="2"/>
      <c r="AA6" s="2"/>
      <c r="AB6" s="2"/>
      <c r="AC6" s="2"/>
      <c r="AD6" s="2"/>
      <c r="AE6" s="2"/>
      <c r="AF6" s="2"/>
      <c r="AG6" s="2"/>
    </row>
    <row r="7" spans="1:33" x14ac:dyDescent="0.3">
      <c r="A7" s="2"/>
      <c r="B7" s="5">
        <v>2</v>
      </c>
      <c r="C7" s="193">
        <v>1116</v>
      </c>
      <c r="D7" s="214">
        <v>1430.1980000000001</v>
      </c>
      <c r="E7" s="214"/>
      <c r="F7" s="214">
        <f t="shared" ref="F7:F17" si="0">SUM(C7-D7)</f>
        <v>-314.19800000000009</v>
      </c>
      <c r="G7" s="214">
        <v>2491</v>
      </c>
      <c r="H7" s="214">
        <v>2230</v>
      </c>
      <c r="I7" s="41">
        <f t="shared" ref="I7:I17" si="1">SUM(C7/D$17)</f>
        <v>0.16025132462222832</v>
      </c>
      <c r="J7" s="28">
        <f t="shared" ref="J7:J17" si="2">SUM(D7/D$17)</f>
        <v>0.20536839065596929</v>
      </c>
      <c r="K7" s="218">
        <f t="shared" ref="K7:K17" si="3">SUM(I7-J7)</f>
        <v>-4.5117066033740966E-2</v>
      </c>
      <c r="L7" s="2"/>
      <c r="M7" s="2"/>
      <c r="N7" s="2"/>
      <c r="O7" s="2"/>
      <c r="P7" s="2"/>
      <c r="Q7" s="2"/>
      <c r="R7" s="2"/>
      <c r="S7" s="2"/>
      <c r="T7" s="2"/>
      <c r="U7" s="2"/>
      <c r="V7" s="2"/>
      <c r="W7" s="2"/>
      <c r="X7" s="2"/>
      <c r="Y7" s="2"/>
      <c r="Z7" s="2"/>
      <c r="AA7" s="2"/>
      <c r="AB7" s="2"/>
      <c r="AC7" s="2"/>
      <c r="AD7" s="2"/>
      <c r="AE7" s="2"/>
      <c r="AF7" s="2"/>
      <c r="AG7" s="2"/>
    </row>
    <row r="8" spans="1:33" x14ac:dyDescent="0.3">
      <c r="A8" s="2"/>
      <c r="B8" s="5">
        <v>3</v>
      </c>
      <c r="C8" s="193">
        <v>1900</v>
      </c>
      <c r="D8" s="214">
        <v>2168.799</v>
      </c>
      <c r="E8" s="214"/>
      <c r="F8" s="214">
        <f t="shared" si="0"/>
        <v>-268.79899999999998</v>
      </c>
      <c r="G8" s="214">
        <v>3725</v>
      </c>
      <c r="H8" s="214">
        <v>3340</v>
      </c>
      <c r="I8" s="41">
        <f t="shared" si="1"/>
        <v>0.27282931611311273</v>
      </c>
      <c r="J8" s="28">
        <f t="shared" si="2"/>
        <v>0.31142734102989622</v>
      </c>
      <c r="K8" s="218">
        <f t="shared" si="3"/>
        <v>-3.8598024916783491E-2</v>
      </c>
      <c r="L8" s="2"/>
      <c r="M8" s="2"/>
      <c r="N8" s="2"/>
      <c r="O8" s="2"/>
      <c r="P8" s="2"/>
      <c r="Q8" s="2"/>
      <c r="R8" s="2"/>
      <c r="S8" s="2"/>
      <c r="T8" s="2"/>
      <c r="U8" s="2"/>
      <c r="V8" s="2"/>
      <c r="W8" s="2"/>
      <c r="X8" s="2"/>
      <c r="Y8" s="2"/>
      <c r="Z8" s="2"/>
      <c r="AA8" s="2"/>
      <c r="AB8" s="2"/>
      <c r="AC8" s="2"/>
      <c r="AD8" s="2"/>
      <c r="AE8" s="2"/>
      <c r="AF8" s="2"/>
      <c r="AG8" s="2"/>
    </row>
    <row r="9" spans="1:33" x14ac:dyDescent="0.3">
      <c r="A9" s="2"/>
      <c r="B9" s="5">
        <v>4</v>
      </c>
      <c r="C9" s="193">
        <v>2462</v>
      </c>
      <c r="D9" s="214">
        <v>2893.0949999999998</v>
      </c>
      <c r="E9" s="214"/>
      <c r="F9" s="214">
        <f t="shared" si="0"/>
        <v>-431.0949999999998</v>
      </c>
      <c r="G9" s="214">
        <v>4976</v>
      </c>
      <c r="H9" s="214">
        <v>4596</v>
      </c>
      <c r="I9" s="41">
        <f t="shared" si="1"/>
        <v>0.35352935593183349</v>
      </c>
      <c r="J9" s="28">
        <f t="shared" si="2"/>
        <v>0.41543217384224518</v>
      </c>
      <c r="K9" s="218">
        <f t="shared" si="3"/>
        <v>-6.1902817910411689E-2</v>
      </c>
      <c r="L9" s="2"/>
      <c r="M9" s="2"/>
      <c r="N9" s="2"/>
      <c r="O9" s="2"/>
      <c r="P9" s="2"/>
      <c r="Q9" s="2"/>
      <c r="R9" s="2"/>
      <c r="S9" s="2"/>
      <c r="T9" s="2"/>
      <c r="U9" s="2"/>
      <c r="V9" s="2"/>
      <c r="W9" s="2"/>
      <c r="X9" s="2"/>
      <c r="Y9" s="2"/>
      <c r="Z9" s="2"/>
      <c r="AA9" s="2"/>
      <c r="AB9" s="2"/>
      <c r="AC9" s="2"/>
      <c r="AD9" s="2"/>
      <c r="AE9" s="2"/>
      <c r="AF9" s="2"/>
      <c r="AG9" s="2"/>
    </row>
    <row r="10" spans="1:33" x14ac:dyDescent="0.3">
      <c r="A10" s="2"/>
      <c r="B10" s="5">
        <v>5</v>
      </c>
      <c r="C10" s="193">
        <v>3137</v>
      </c>
      <c r="D10" s="214">
        <v>3613.3290000000002</v>
      </c>
      <c r="E10" s="214"/>
      <c r="F10" s="214">
        <f t="shared" si="0"/>
        <v>-476.32900000000018</v>
      </c>
      <c r="G10" s="214">
        <v>6060</v>
      </c>
      <c r="H10" s="214">
        <v>5906</v>
      </c>
      <c r="I10" s="41">
        <f t="shared" si="1"/>
        <v>0.45045556034043932</v>
      </c>
      <c r="J10" s="28">
        <f t="shared" si="2"/>
        <v>0.51885372629561977</v>
      </c>
      <c r="K10" s="218">
        <f t="shared" si="3"/>
        <v>-6.8398165955180446E-2</v>
      </c>
      <c r="L10" s="2"/>
      <c r="M10" s="2"/>
      <c r="N10" s="2"/>
      <c r="O10" s="2"/>
      <c r="P10" s="2"/>
      <c r="Q10" s="2"/>
      <c r="R10" s="2"/>
      <c r="S10" s="2"/>
      <c r="T10" s="2"/>
      <c r="U10" s="2"/>
      <c r="V10" s="2"/>
      <c r="W10" s="2"/>
      <c r="X10" s="2"/>
      <c r="Y10" s="2"/>
      <c r="Z10" s="2"/>
      <c r="AA10" s="2"/>
      <c r="AB10" s="2"/>
      <c r="AC10" s="2"/>
      <c r="AD10" s="2"/>
      <c r="AE10" s="2"/>
      <c r="AF10" s="2"/>
      <c r="AG10" s="2"/>
    </row>
    <row r="11" spans="1:33" x14ac:dyDescent="0.3">
      <c r="A11" s="2"/>
      <c r="B11" s="5">
        <v>6</v>
      </c>
      <c r="C11" s="193">
        <v>2717</v>
      </c>
      <c r="D11" s="214">
        <v>3403.1489999999999</v>
      </c>
      <c r="E11" s="214"/>
      <c r="F11" s="214">
        <f t="shared" si="0"/>
        <v>-686.14899999999989</v>
      </c>
      <c r="G11" s="214">
        <v>5851</v>
      </c>
      <c r="H11" s="214">
        <v>5483</v>
      </c>
      <c r="I11" s="41">
        <f t="shared" si="1"/>
        <v>0.39014592204175125</v>
      </c>
      <c r="J11" s="28">
        <f t="shared" si="2"/>
        <v>0.48867306015843343</v>
      </c>
      <c r="K11" s="218">
        <f t="shared" si="3"/>
        <v>-9.8527138116682178E-2</v>
      </c>
      <c r="L11" s="2"/>
      <c r="M11" s="2"/>
      <c r="N11" s="2"/>
      <c r="O11" s="2"/>
      <c r="P11" s="2"/>
      <c r="Q11" s="2"/>
      <c r="R11" s="2"/>
      <c r="S11" s="2"/>
      <c r="T11" s="2"/>
      <c r="U11" s="2"/>
      <c r="V11" s="2"/>
      <c r="W11" s="2"/>
      <c r="X11" s="2"/>
      <c r="Y11" s="2"/>
      <c r="Z11" s="2"/>
      <c r="AA11" s="2"/>
      <c r="AB11" s="2"/>
      <c r="AC11" s="2"/>
      <c r="AD11" s="2"/>
      <c r="AE11" s="2"/>
      <c r="AF11" s="2"/>
      <c r="AG11" s="2"/>
    </row>
    <row r="12" spans="1:33" x14ac:dyDescent="0.3">
      <c r="A12" s="2"/>
      <c r="B12" s="5">
        <v>7</v>
      </c>
      <c r="C12" s="193">
        <v>3650</v>
      </c>
      <c r="D12" s="214">
        <v>4323.9250000000002</v>
      </c>
      <c r="E12" s="214"/>
      <c r="F12" s="214">
        <f t="shared" si="0"/>
        <v>-673.92500000000018</v>
      </c>
      <c r="G12" s="214">
        <v>7325</v>
      </c>
      <c r="H12" s="214">
        <v>7005</v>
      </c>
      <c r="I12" s="41">
        <f t="shared" si="1"/>
        <v>0.52411947569097972</v>
      </c>
      <c r="J12" s="28">
        <f t="shared" si="2"/>
        <v>0.62089131614441639</v>
      </c>
      <c r="K12" s="218">
        <f t="shared" si="3"/>
        <v>-9.6771840453436675E-2</v>
      </c>
      <c r="L12" s="2"/>
      <c r="M12" s="2"/>
      <c r="N12" s="2"/>
      <c r="O12" s="2"/>
      <c r="P12" s="2"/>
      <c r="Q12" s="2"/>
      <c r="R12" s="2"/>
      <c r="S12" s="2"/>
      <c r="T12" s="2"/>
      <c r="U12" s="2"/>
      <c r="V12" s="2"/>
      <c r="W12" s="2"/>
      <c r="X12" s="2"/>
      <c r="Y12" s="2"/>
      <c r="Z12" s="2"/>
      <c r="AA12" s="2"/>
      <c r="AB12" s="2"/>
      <c r="AC12" s="2"/>
      <c r="AD12" s="2"/>
      <c r="AE12" s="2"/>
      <c r="AF12" s="2"/>
      <c r="AG12" s="2"/>
    </row>
    <row r="13" spans="1:33" x14ac:dyDescent="0.3">
      <c r="A13" s="2"/>
      <c r="B13" s="5">
        <v>8</v>
      </c>
      <c r="C13" s="193">
        <v>4429</v>
      </c>
      <c r="D13" s="214">
        <v>4913.0200000000004</v>
      </c>
      <c r="E13" s="214"/>
      <c r="F13" s="214">
        <f t="shared" si="0"/>
        <v>-484.02000000000044</v>
      </c>
      <c r="G13" s="214">
        <v>6738</v>
      </c>
      <c r="H13" s="214">
        <v>8263</v>
      </c>
      <c r="I13" s="41">
        <f t="shared" si="1"/>
        <v>0.63597949529735598</v>
      </c>
      <c r="J13" s="28">
        <f t="shared" si="2"/>
        <v>0.70548204560528704</v>
      </c>
      <c r="K13" s="218">
        <f t="shared" si="3"/>
        <v>-6.9502550307931066E-2</v>
      </c>
      <c r="L13" s="2"/>
      <c r="M13" s="2"/>
      <c r="N13" s="2"/>
      <c r="O13" s="2"/>
      <c r="P13" s="2"/>
      <c r="Q13" s="2"/>
      <c r="R13" s="2"/>
      <c r="S13" s="2"/>
      <c r="T13" s="2"/>
      <c r="U13" s="2"/>
      <c r="V13" s="2"/>
      <c r="W13" s="2"/>
      <c r="X13" s="2"/>
      <c r="Y13" s="2"/>
      <c r="Z13" s="2"/>
      <c r="AA13" s="2"/>
      <c r="AB13" s="2"/>
      <c r="AC13" s="2"/>
      <c r="AD13" s="2"/>
      <c r="AE13" s="2"/>
      <c r="AF13" s="2"/>
      <c r="AG13" s="2"/>
    </row>
    <row r="14" spans="1:33" x14ac:dyDescent="0.3">
      <c r="A14" s="2"/>
      <c r="B14" s="5">
        <v>9</v>
      </c>
      <c r="C14" s="193"/>
      <c r="D14" s="214">
        <v>5486.0969999999998</v>
      </c>
      <c r="E14" s="214"/>
      <c r="F14" s="214">
        <f t="shared" si="0"/>
        <v>-5486.0969999999998</v>
      </c>
      <c r="G14" s="214">
        <v>7894</v>
      </c>
      <c r="H14" s="214">
        <v>9486</v>
      </c>
      <c r="I14" s="41">
        <f t="shared" si="1"/>
        <v>0</v>
      </c>
      <c r="J14" s="28">
        <f t="shared" si="2"/>
        <v>0.78777268033694703</v>
      </c>
      <c r="K14" s="218">
        <f t="shared" si="3"/>
        <v>-0.78777268033694703</v>
      </c>
      <c r="L14" s="2"/>
      <c r="M14" s="2"/>
      <c r="N14" s="2"/>
      <c r="O14" s="2"/>
      <c r="P14" s="2"/>
      <c r="Q14" s="2"/>
      <c r="R14" s="2"/>
      <c r="S14" s="2"/>
      <c r="T14" s="2"/>
      <c r="U14" s="2"/>
      <c r="V14" s="2"/>
      <c r="W14" s="2"/>
      <c r="X14" s="2"/>
      <c r="Y14" s="2"/>
      <c r="Z14" s="2"/>
      <c r="AA14" s="2"/>
      <c r="AB14" s="2"/>
      <c r="AC14" s="2"/>
      <c r="AD14" s="2"/>
      <c r="AE14" s="2"/>
      <c r="AF14" s="2"/>
      <c r="AG14" s="2"/>
    </row>
    <row r="15" spans="1:33" x14ac:dyDescent="0.3">
      <c r="A15" s="2"/>
      <c r="B15" s="5">
        <v>10</v>
      </c>
      <c r="C15" s="193"/>
      <c r="D15" s="214">
        <v>5884.5929999999998</v>
      </c>
      <c r="E15" s="214"/>
      <c r="F15" s="214">
        <f t="shared" si="0"/>
        <v>-5884.5929999999998</v>
      </c>
      <c r="G15" s="214">
        <v>8923</v>
      </c>
      <c r="H15" s="214">
        <v>10723</v>
      </c>
      <c r="I15" s="41">
        <f t="shared" si="1"/>
        <v>0</v>
      </c>
      <c r="J15" s="28">
        <f t="shared" si="2"/>
        <v>0.8449944651547423</v>
      </c>
      <c r="K15" s="218">
        <f t="shared" si="3"/>
        <v>-0.8449944651547423</v>
      </c>
      <c r="L15" s="2"/>
      <c r="M15" s="2"/>
      <c r="N15" s="2"/>
      <c r="O15" s="2"/>
      <c r="P15" s="2"/>
      <c r="Q15" s="2"/>
      <c r="R15" s="2"/>
      <c r="S15" s="2"/>
      <c r="T15" s="2"/>
      <c r="U15" s="2"/>
      <c r="V15" s="2"/>
      <c r="W15" s="2"/>
      <c r="X15" s="2"/>
      <c r="Y15" s="2"/>
      <c r="Z15" s="2"/>
      <c r="AA15" s="2"/>
      <c r="AB15" s="2"/>
      <c r="AC15" s="2"/>
      <c r="AD15" s="2"/>
      <c r="AE15" s="2"/>
      <c r="AF15" s="2"/>
      <c r="AG15" s="2"/>
    </row>
    <row r="16" spans="1:33" x14ac:dyDescent="0.3">
      <c r="A16" s="2"/>
      <c r="B16" s="5">
        <v>11</v>
      </c>
      <c r="C16" s="193"/>
      <c r="D16" s="214">
        <v>6212.2439999999997</v>
      </c>
      <c r="E16" s="214"/>
      <c r="F16" s="214">
        <f t="shared" si="0"/>
        <v>-6212.2439999999997</v>
      </c>
      <c r="G16" s="214">
        <v>10012</v>
      </c>
      <c r="H16" s="214">
        <v>12032</v>
      </c>
      <c r="I16" s="41">
        <f t="shared" si="1"/>
        <v>0</v>
      </c>
      <c r="J16" s="28">
        <f t="shared" si="2"/>
        <v>0.89204330634094098</v>
      </c>
      <c r="K16" s="218">
        <f t="shared" si="3"/>
        <v>-0.89204330634094098</v>
      </c>
      <c r="L16" s="2"/>
      <c r="M16" s="2"/>
      <c r="N16" s="2"/>
      <c r="O16" s="2"/>
      <c r="P16" s="2"/>
      <c r="Q16" s="2"/>
      <c r="R16" s="2"/>
      <c r="S16" s="2"/>
      <c r="T16" s="2"/>
      <c r="U16" s="2"/>
      <c r="V16" s="2"/>
      <c r="W16" s="2"/>
      <c r="X16" s="2"/>
      <c r="Y16" s="2"/>
      <c r="Z16" s="2"/>
      <c r="AA16" s="2"/>
      <c r="AB16" s="2"/>
      <c r="AC16" s="2"/>
      <c r="AD16" s="2"/>
      <c r="AE16" s="2"/>
      <c r="AF16" s="2"/>
      <c r="AG16" s="2"/>
    </row>
    <row r="17" spans="1:33" x14ac:dyDescent="0.3">
      <c r="A17" s="2"/>
      <c r="B17" s="5">
        <v>12</v>
      </c>
      <c r="C17" s="193"/>
      <c r="D17" s="214">
        <v>6964.0609999999997</v>
      </c>
      <c r="E17" s="214"/>
      <c r="F17" s="214">
        <f t="shared" si="0"/>
        <v>-6964.0609999999997</v>
      </c>
      <c r="G17" s="211">
        <v>11439</v>
      </c>
      <c r="H17" s="214">
        <v>13244</v>
      </c>
      <c r="I17" s="41">
        <f t="shared" si="1"/>
        <v>0</v>
      </c>
      <c r="J17" s="28">
        <f t="shared" si="2"/>
        <v>1</v>
      </c>
      <c r="K17" s="218">
        <f t="shared" si="3"/>
        <v>-1</v>
      </c>
      <c r="L17" s="2"/>
      <c r="M17" s="2"/>
      <c r="N17" s="2"/>
      <c r="O17" s="2"/>
      <c r="P17" s="2"/>
      <c r="Q17" s="2"/>
      <c r="R17" s="2"/>
      <c r="S17" s="2"/>
      <c r="T17" s="2"/>
      <c r="U17" s="2"/>
      <c r="V17" s="2"/>
      <c r="W17" s="2"/>
      <c r="X17" s="2"/>
      <c r="Y17" s="2"/>
      <c r="Z17" s="2"/>
      <c r="AA17" s="2"/>
      <c r="AB17" s="2"/>
      <c r="AC17" s="2"/>
      <c r="AD17" s="2"/>
      <c r="AE17" s="2"/>
      <c r="AF17" s="2"/>
      <c r="AG17" s="2"/>
    </row>
    <row r="18" spans="1:33"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x14ac:dyDescent="0.3">
      <c r="A19" s="2"/>
      <c r="B19" s="177"/>
      <c r="C19" s="178"/>
      <c r="D19" s="178"/>
      <c r="E19" s="178"/>
      <c r="F19" s="178"/>
      <c r="G19" s="178"/>
      <c r="H19" s="178"/>
      <c r="I19" s="178"/>
      <c r="J19" s="178"/>
      <c r="K19" s="178"/>
      <c r="L19" s="178"/>
      <c r="M19" s="178"/>
      <c r="N19" s="178"/>
      <c r="O19" s="178"/>
      <c r="P19" s="178"/>
      <c r="Q19" s="178"/>
      <c r="R19" s="178"/>
      <c r="S19" s="178"/>
      <c r="T19" s="179"/>
      <c r="U19" s="4"/>
      <c r="V19" s="4"/>
      <c r="W19" s="4"/>
      <c r="X19" s="4"/>
      <c r="Y19" s="4"/>
      <c r="Z19" s="4"/>
      <c r="AA19" s="4"/>
      <c r="AB19" s="4"/>
      <c r="AC19" s="4"/>
      <c r="AD19" s="2"/>
      <c r="AE19" s="2"/>
      <c r="AF19" s="2"/>
      <c r="AG19" s="2"/>
    </row>
    <row r="20" spans="1:33" x14ac:dyDescent="0.3">
      <c r="A20" s="2"/>
      <c r="B20" s="180"/>
      <c r="C20" s="182"/>
      <c r="D20" s="182"/>
      <c r="E20" s="182"/>
      <c r="F20" s="182"/>
      <c r="G20" s="182"/>
      <c r="H20" s="182"/>
      <c r="I20" s="182"/>
      <c r="J20" s="182"/>
      <c r="K20" s="182"/>
      <c r="L20" s="182"/>
      <c r="M20" s="182"/>
      <c r="N20" s="182"/>
      <c r="O20" s="182"/>
      <c r="P20" s="182"/>
      <c r="Q20" s="182"/>
      <c r="R20" s="182"/>
      <c r="S20" s="182"/>
      <c r="T20" s="183"/>
      <c r="U20" s="4"/>
      <c r="V20" s="4"/>
      <c r="W20" s="4"/>
      <c r="X20" s="4"/>
      <c r="Y20" s="4"/>
      <c r="Z20" s="4"/>
      <c r="AA20" s="4"/>
      <c r="AB20" s="4"/>
      <c r="AC20" s="4"/>
      <c r="AD20" s="2"/>
      <c r="AE20" s="2"/>
      <c r="AF20" s="2"/>
      <c r="AG20" s="2"/>
    </row>
    <row r="21" spans="1:33" x14ac:dyDescent="0.3">
      <c r="A21" s="2"/>
      <c r="B21" s="180"/>
      <c r="C21" s="182"/>
      <c r="D21" s="182" t="s">
        <v>755</v>
      </c>
      <c r="E21" s="182"/>
      <c r="F21" s="182"/>
      <c r="G21" s="182"/>
      <c r="H21" s="182"/>
      <c r="I21" s="182"/>
      <c r="J21" s="182"/>
      <c r="K21" s="182"/>
      <c r="L21" s="182"/>
      <c r="M21" s="182"/>
      <c r="N21" s="182"/>
      <c r="O21" s="182"/>
      <c r="P21" s="182"/>
      <c r="Q21" s="182"/>
      <c r="R21" s="181"/>
      <c r="S21" s="182"/>
      <c r="T21" s="183"/>
      <c r="U21" s="4"/>
      <c r="V21" s="4"/>
      <c r="W21" s="4"/>
      <c r="X21" s="4"/>
      <c r="Y21" s="4"/>
      <c r="Z21" s="4"/>
      <c r="AA21" s="4"/>
      <c r="AB21" s="4"/>
      <c r="AC21" s="4"/>
      <c r="AD21" s="2"/>
      <c r="AE21" s="2"/>
      <c r="AF21" s="2"/>
      <c r="AG21" s="2"/>
    </row>
    <row r="22" spans="1:33" x14ac:dyDescent="0.3">
      <c r="A22" s="2"/>
      <c r="B22" s="180"/>
      <c r="C22" s="182"/>
      <c r="D22" s="182"/>
      <c r="E22" s="182"/>
      <c r="F22" s="182"/>
      <c r="G22" s="182"/>
      <c r="H22" s="182"/>
      <c r="I22" s="182"/>
      <c r="J22" s="182"/>
      <c r="K22" s="182"/>
      <c r="L22" s="182"/>
      <c r="M22" s="182"/>
      <c r="N22" s="182"/>
      <c r="O22" s="182"/>
      <c r="P22" s="182"/>
      <c r="Q22" s="182"/>
      <c r="R22" s="182"/>
      <c r="S22" s="182"/>
      <c r="T22" s="183"/>
      <c r="U22" s="4"/>
      <c r="V22" s="4"/>
      <c r="W22" s="4"/>
      <c r="X22" s="4"/>
      <c r="Y22" s="4"/>
      <c r="Z22" s="4"/>
      <c r="AA22" s="4"/>
      <c r="AB22" s="4"/>
      <c r="AC22" s="4"/>
      <c r="AD22" s="2"/>
      <c r="AE22" s="2"/>
      <c r="AF22" s="2"/>
      <c r="AG22" s="2"/>
    </row>
    <row r="23" spans="1:33" x14ac:dyDescent="0.3">
      <c r="A23" s="2"/>
      <c r="B23" s="180"/>
      <c r="C23" s="182"/>
      <c r="D23" s="182"/>
      <c r="E23" s="182"/>
      <c r="F23" s="182"/>
      <c r="G23" s="182"/>
      <c r="H23" s="182"/>
      <c r="I23" s="182"/>
      <c r="J23" s="182"/>
      <c r="K23" s="182"/>
      <c r="L23" s="182"/>
      <c r="M23" s="182"/>
      <c r="N23" s="182"/>
      <c r="O23" s="182"/>
      <c r="P23" s="182"/>
      <c r="Q23" s="182"/>
      <c r="R23" s="182"/>
      <c r="S23" s="182"/>
      <c r="T23" s="183"/>
      <c r="U23" s="2"/>
      <c r="V23" s="2"/>
      <c r="W23" s="2"/>
      <c r="X23" s="2"/>
      <c r="Y23" s="2"/>
      <c r="Z23" s="2"/>
      <c r="AA23" s="2"/>
      <c r="AB23" s="2"/>
      <c r="AC23" s="4"/>
      <c r="AD23" s="2"/>
      <c r="AE23" s="2"/>
      <c r="AF23" s="2"/>
      <c r="AG23" s="2"/>
    </row>
    <row r="24" spans="1:33" x14ac:dyDescent="0.3">
      <c r="A24" s="2"/>
      <c r="B24" s="180"/>
      <c r="C24" s="182"/>
      <c r="D24" s="182"/>
      <c r="E24" s="182"/>
      <c r="F24" s="182"/>
      <c r="G24" s="182"/>
      <c r="H24" s="182"/>
      <c r="I24" s="182"/>
      <c r="J24" s="182"/>
      <c r="K24" s="182"/>
      <c r="L24" s="182"/>
      <c r="M24" s="182"/>
      <c r="N24" s="182"/>
      <c r="O24" s="182"/>
      <c r="P24" s="182"/>
      <c r="Q24" s="182"/>
      <c r="R24" s="182"/>
      <c r="S24" s="182"/>
      <c r="T24" s="183"/>
      <c r="U24" s="2"/>
      <c r="V24" s="2"/>
      <c r="W24" s="2"/>
      <c r="X24" s="2"/>
      <c r="Y24" s="2"/>
      <c r="Z24" s="2"/>
      <c r="AA24" s="2"/>
      <c r="AB24" s="2"/>
      <c r="AC24" s="4"/>
      <c r="AD24" s="2"/>
      <c r="AE24" s="2"/>
      <c r="AF24" s="2"/>
      <c r="AG24" s="2"/>
    </row>
    <row r="25" spans="1:33" x14ac:dyDescent="0.3">
      <c r="A25" s="2"/>
      <c r="B25" s="180"/>
      <c r="C25" s="182"/>
      <c r="D25" s="182"/>
      <c r="E25" s="182"/>
      <c r="F25" s="182"/>
      <c r="G25" s="182"/>
      <c r="H25" s="182"/>
      <c r="I25" s="182"/>
      <c r="J25" s="182"/>
      <c r="K25" s="182"/>
      <c r="L25" s="182"/>
      <c r="M25" s="182"/>
      <c r="N25" s="182"/>
      <c r="O25" s="182"/>
      <c r="P25" s="182"/>
      <c r="Q25" s="182"/>
      <c r="R25" s="182"/>
      <c r="S25" s="182"/>
      <c r="T25" s="183"/>
      <c r="U25" s="2"/>
      <c r="V25" s="2"/>
      <c r="W25" s="2"/>
      <c r="X25" s="2"/>
      <c r="Y25" s="2"/>
      <c r="Z25" s="2"/>
      <c r="AA25" s="2"/>
      <c r="AB25" s="2"/>
      <c r="AC25" s="4"/>
      <c r="AD25" s="2"/>
      <c r="AE25" s="2"/>
      <c r="AF25" s="2"/>
      <c r="AG25" s="2"/>
    </row>
    <row r="26" spans="1:33" x14ac:dyDescent="0.3">
      <c r="A26" s="2"/>
      <c r="B26" s="180"/>
      <c r="C26" s="182"/>
      <c r="D26" s="182"/>
      <c r="E26" s="182"/>
      <c r="F26" s="182"/>
      <c r="G26" s="182"/>
      <c r="H26" s="182"/>
      <c r="I26" s="182"/>
      <c r="J26" s="182"/>
      <c r="K26" s="182"/>
      <c r="L26" s="182"/>
      <c r="M26" s="182"/>
      <c r="N26" s="182"/>
      <c r="O26" s="182"/>
      <c r="P26" s="182"/>
      <c r="Q26" s="182"/>
      <c r="R26" s="182"/>
      <c r="S26" s="182"/>
      <c r="T26" s="183"/>
      <c r="U26" s="2"/>
      <c r="V26" s="2"/>
      <c r="W26" s="2"/>
      <c r="X26" s="2"/>
      <c r="Y26" s="2"/>
      <c r="Z26" s="2"/>
      <c r="AA26" s="2"/>
      <c r="AB26" s="2"/>
      <c r="AC26" s="4"/>
      <c r="AD26" s="2"/>
      <c r="AE26" s="2"/>
      <c r="AF26" s="2"/>
      <c r="AG26" s="2"/>
    </row>
    <row r="27" spans="1:33" x14ac:dyDescent="0.3">
      <c r="A27" s="2"/>
      <c r="B27" s="180"/>
      <c r="C27" s="182"/>
      <c r="D27" s="182"/>
      <c r="E27" s="182"/>
      <c r="F27" s="182"/>
      <c r="G27" s="182"/>
      <c r="H27" s="182"/>
      <c r="I27" s="182"/>
      <c r="J27" s="182"/>
      <c r="K27" s="182"/>
      <c r="L27" s="182"/>
      <c r="M27" s="182"/>
      <c r="N27" s="182"/>
      <c r="O27" s="182"/>
      <c r="P27" s="182"/>
      <c r="Q27" s="182"/>
      <c r="R27" s="182"/>
      <c r="S27" s="182"/>
      <c r="T27" s="183"/>
      <c r="U27" s="2"/>
      <c r="V27" s="2"/>
      <c r="W27" s="2"/>
      <c r="X27" s="2"/>
      <c r="Y27" s="2"/>
      <c r="Z27" s="2"/>
      <c r="AA27" s="2"/>
      <c r="AB27" s="2"/>
      <c r="AC27" s="4"/>
      <c r="AD27" s="2"/>
      <c r="AE27" s="2"/>
      <c r="AF27" s="2"/>
      <c r="AG27" s="2"/>
    </row>
    <row r="28" spans="1:33" x14ac:dyDescent="0.3">
      <c r="A28" s="2"/>
      <c r="B28" s="180"/>
      <c r="C28" s="182"/>
      <c r="D28" s="182"/>
      <c r="E28" s="182"/>
      <c r="F28" s="182"/>
      <c r="G28" s="182"/>
      <c r="H28" s="182"/>
      <c r="I28" s="182"/>
      <c r="J28" s="182"/>
      <c r="K28" s="182"/>
      <c r="L28" s="182"/>
      <c r="M28" s="182"/>
      <c r="N28" s="182"/>
      <c r="O28" s="182"/>
      <c r="P28" s="182"/>
      <c r="Q28" s="182"/>
      <c r="R28" s="182"/>
      <c r="S28" s="182"/>
      <c r="T28" s="183"/>
      <c r="U28" s="2"/>
      <c r="V28" s="2"/>
      <c r="W28" s="2"/>
      <c r="X28" s="2"/>
      <c r="Y28" s="2"/>
      <c r="Z28" s="2"/>
      <c r="AA28" s="2"/>
      <c r="AB28" s="2"/>
      <c r="AC28" s="4"/>
      <c r="AD28" s="2"/>
      <c r="AE28" s="2"/>
      <c r="AF28" s="2"/>
      <c r="AG28" s="2"/>
    </row>
    <row r="29" spans="1:33" x14ac:dyDescent="0.3">
      <c r="A29" s="2"/>
      <c r="B29" s="180"/>
      <c r="C29" s="182"/>
      <c r="D29" s="182"/>
      <c r="E29" s="182"/>
      <c r="F29" s="182"/>
      <c r="G29" s="182"/>
      <c r="H29" s="182"/>
      <c r="I29" s="182"/>
      <c r="J29" s="182"/>
      <c r="K29" s="182"/>
      <c r="L29" s="182"/>
      <c r="M29" s="182"/>
      <c r="N29" s="182"/>
      <c r="O29" s="182"/>
      <c r="P29" s="182"/>
      <c r="Q29" s="182"/>
      <c r="R29" s="182"/>
      <c r="S29" s="182"/>
      <c r="T29" s="183"/>
      <c r="U29" s="2"/>
      <c r="V29" s="2"/>
      <c r="W29" s="2"/>
      <c r="X29" s="2"/>
      <c r="Y29" s="2"/>
      <c r="Z29" s="2"/>
      <c r="AA29" s="2"/>
      <c r="AB29" s="2"/>
      <c r="AC29" s="4"/>
      <c r="AD29" s="2"/>
      <c r="AE29" s="2"/>
      <c r="AF29" s="2"/>
      <c r="AG29" s="2"/>
    </row>
    <row r="30" spans="1:33" x14ac:dyDescent="0.3">
      <c r="A30" s="2"/>
      <c r="B30" s="180"/>
      <c r="C30" s="182"/>
      <c r="D30" s="182"/>
      <c r="E30" s="182"/>
      <c r="F30" s="182"/>
      <c r="G30" s="182"/>
      <c r="H30" s="182"/>
      <c r="I30" s="182"/>
      <c r="J30" s="182"/>
      <c r="K30" s="182"/>
      <c r="L30" s="182"/>
      <c r="M30" s="182"/>
      <c r="N30" s="182"/>
      <c r="O30" s="182"/>
      <c r="P30" s="182"/>
      <c r="Q30" s="182"/>
      <c r="R30" s="182"/>
      <c r="S30" s="182"/>
      <c r="T30" s="183"/>
      <c r="U30" s="2"/>
      <c r="V30" s="2"/>
      <c r="W30" s="2"/>
      <c r="X30" s="2"/>
      <c r="Y30" s="2"/>
      <c r="Z30" s="2"/>
      <c r="AA30" s="2"/>
      <c r="AB30" s="2"/>
      <c r="AC30" s="4"/>
      <c r="AD30" s="2"/>
      <c r="AE30" s="2"/>
      <c r="AF30" s="2"/>
      <c r="AG30" s="2"/>
    </row>
    <row r="31" spans="1:33" x14ac:dyDescent="0.3">
      <c r="A31" s="2"/>
      <c r="B31" s="180"/>
      <c r="C31" s="182"/>
      <c r="D31" s="182"/>
      <c r="E31" s="182"/>
      <c r="F31" s="182"/>
      <c r="G31" s="182"/>
      <c r="H31" s="182"/>
      <c r="I31" s="182"/>
      <c r="J31" s="182"/>
      <c r="K31" s="182"/>
      <c r="L31" s="182"/>
      <c r="M31" s="182"/>
      <c r="N31" s="182"/>
      <c r="O31" s="182"/>
      <c r="P31" s="182"/>
      <c r="Q31" s="182"/>
      <c r="R31" s="182"/>
      <c r="S31" s="182"/>
      <c r="T31" s="183"/>
      <c r="U31" s="2"/>
      <c r="V31" s="2"/>
      <c r="W31" s="2"/>
      <c r="X31" s="2"/>
      <c r="Y31" s="2"/>
      <c r="Z31" s="2"/>
      <c r="AA31" s="2"/>
      <c r="AB31" s="2"/>
      <c r="AC31" s="4"/>
      <c r="AD31" s="2"/>
      <c r="AE31" s="2"/>
      <c r="AF31" s="2"/>
      <c r="AG31" s="2"/>
    </row>
    <row r="32" spans="1:33" x14ac:dyDescent="0.3">
      <c r="A32" s="2"/>
      <c r="B32" s="180"/>
      <c r="C32" s="182"/>
      <c r="D32" s="182"/>
      <c r="E32" s="182"/>
      <c r="F32" s="182"/>
      <c r="G32" s="182"/>
      <c r="H32" s="182"/>
      <c r="I32" s="182"/>
      <c r="J32" s="182"/>
      <c r="K32" s="182"/>
      <c r="L32" s="182"/>
      <c r="M32" s="182"/>
      <c r="N32" s="182"/>
      <c r="O32" s="182"/>
      <c r="P32" s="182"/>
      <c r="Q32" s="182"/>
      <c r="R32" s="182"/>
      <c r="S32" s="182"/>
      <c r="T32" s="183"/>
      <c r="U32" s="2"/>
      <c r="V32" s="2"/>
      <c r="W32" s="2"/>
      <c r="X32" s="2"/>
      <c r="Y32" s="2"/>
      <c r="Z32" s="2"/>
      <c r="AA32" s="2"/>
      <c r="AB32" s="2"/>
      <c r="AC32" s="4"/>
      <c r="AD32" s="2"/>
      <c r="AE32" s="2"/>
      <c r="AF32" s="2"/>
      <c r="AG32" s="2"/>
    </row>
    <row r="33" spans="1:33" x14ac:dyDescent="0.3">
      <c r="A33" s="2"/>
      <c r="B33" s="180"/>
      <c r="C33" s="182"/>
      <c r="D33" s="182"/>
      <c r="E33" s="182"/>
      <c r="F33" s="182"/>
      <c r="G33" s="182"/>
      <c r="H33" s="182"/>
      <c r="I33" s="182"/>
      <c r="J33" s="182"/>
      <c r="K33" s="182"/>
      <c r="L33" s="182"/>
      <c r="M33" s="182"/>
      <c r="N33" s="182"/>
      <c r="O33" s="182"/>
      <c r="P33" s="182"/>
      <c r="Q33" s="182"/>
      <c r="R33" s="182"/>
      <c r="S33" s="182"/>
      <c r="T33" s="183"/>
      <c r="U33" s="2"/>
      <c r="V33" s="2"/>
      <c r="W33" s="2"/>
      <c r="X33" s="2"/>
      <c r="Y33" s="2"/>
      <c r="Z33" s="2"/>
      <c r="AA33" s="2"/>
      <c r="AB33" s="2"/>
      <c r="AC33" s="4"/>
      <c r="AD33" s="2"/>
      <c r="AE33" s="2"/>
      <c r="AF33" s="2"/>
      <c r="AG33" s="2"/>
    </row>
    <row r="34" spans="1:33" x14ac:dyDescent="0.3">
      <c r="A34" s="2"/>
      <c r="B34" s="180"/>
      <c r="C34" s="182"/>
      <c r="D34" s="182"/>
      <c r="E34" s="182"/>
      <c r="F34" s="182"/>
      <c r="G34" s="182"/>
      <c r="H34" s="182"/>
      <c r="I34" s="182"/>
      <c r="J34" s="182"/>
      <c r="K34" s="182"/>
      <c r="L34" s="182"/>
      <c r="M34" s="182"/>
      <c r="N34" s="182"/>
      <c r="O34" s="182"/>
      <c r="P34" s="182"/>
      <c r="Q34" s="182"/>
      <c r="R34" s="182"/>
      <c r="S34" s="182"/>
      <c r="T34" s="183"/>
      <c r="U34" s="2"/>
      <c r="V34" s="2"/>
      <c r="W34" s="2"/>
      <c r="X34" s="2"/>
      <c r="Y34" s="2"/>
      <c r="Z34" s="2"/>
      <c r="AA34" s="2"/>
      <c r="AB34" s="2"/>
      <c r="AC34" s="4"/>
      <c r="AD34" s="2"/>
      <c r="AE34" s="2"/>
      <c r="AF34" s="2"/>
      <c r="AG34" s="2"/>
    </row>
    <row r="35" spans="1:33" x14ac:dyDescent="0.3">
      <c r="A35" s="2"/>
      <c r="B35" s="180"/>
      <c r="C35" s="182"/>
      <c r="D35" s="182"/>
      <c r="E35" s="182"/>
      <c r="F35" s="182"/>
      <c r="G35" s="182"/>
      <c r="H35" s="182"/>
      <c r="I35" s="182"/>
      <c r="J35" s="182"/>
      <c r="K35" s="182"/>
      <c r="L35" s="182"/>
      <c r="M35" s="182"/>
      <c r="N35" s="182"/>
      <c r="O35" s="182"/>
      <c r="P35" s="182"/>
      <c r="Q35" s="182"/>
      <c r="R35" s="182"/>
      <c r="S35" s="182"/>
      <c r="T35" s="183"/>
      <c r="U35" s="2"/>
      <c r="V35" s="2"/>
      <c r="W35" s="2"/>
      <c r="X35" s="2"/>
      <c r="Y35" s="2"/>
      <c r="Z35" s="2"/>
      <c r="AA35" s="2"/>
      <c r="AB35" s="2"/>
      <c r="AC35" s="4"/>
      <c r="AD35" s="2"/>
      <c r="AE35" s="2"/>
      <c r="AF35" s="2"/>
      <c r="AG35" s="2"/>
    </row>
    <row r="36" spans="1:33" x14ac:dyDescent="0.3">
      <c r="A36" s="2"/>
      <c r="B36" s="180"/>
      <c r="C36" s="182"/>
      <c r="D36" s="182"/>
      <c r="E36" s="182"/>
      <c r="F36" s="182"/>
      <c r="G36" s="182"/>
      <c r="H36" s="182"/>
      <c r="I36" s="182"/>
      <c r="J36" s="182"/>
      <c r="K36" s="182"/>
      <c r="L36" s="182"/>
      <c r="M36" s="182"/>
      <c r="N36" s="182"/>
      <c r="O36" s="182"/>
      <c r="P36" s="182"/>
      <c r="Q36" s="182"/>
      <c r="R36" s="182"/>
      <c r="S36" s="182"/>
      <c r="T36" s="183"/>
      <c r="U36" s="2"/>
      <c r="V36" s="2"/>
      <c r="W36" s="2"/>
      <c r="X36" s="2"/>
      <c r="Y36" s="2"/>
      <c r="Z36" s="2"/>
      <c r="AA36" s="2"/>
      <c r="AB36" s="2"/>
      <c r="AC36" s="2"/>
      <c r="AD36" s="2"/>
      <c r="AE36" s="2"/>
      <c r="AF36" s="2"/>
      <c r="AG36" s="2"/>
    </row>
    <row r="37" spans="1:33" x14ac:dyDescent="0.3">
      <c r="A37" s="2"/>
      <c r="B37" s="184"/>
      <c r="C37" s="185"/>
      <c r="D37" s="185"/>
      <c r="E37" s="185"/>
      <c r="F37" s="185"/>
      <c r="G37" s="185"/>
      <c r="H37" s="185"/>
      <c r="I37" s="185"/>
      <c r="J37" s="185"/>
      <c r="K37" s="185"/>
      <c r="L37" s="185"/>
      <c r="M37" s="185"/>
      <c r="N37" s="185"/>
      <c r="O37" s="185"/>
      <c r="P37" s="185"/>
      <c r="Q37" s="185"/>
      <c r="R37" s="185"/>
      <c r="S37" s="185"/>
      <c r="T37" s="186"/>
      <c r="U37" s="2"/>
      <c r="V37" s="2"/>
      <c r="W37" s="2"/>
      <c r="X37" s="2"/>
      <c r="Y37" s="2"/>
      <c r="Z37" s="2"/>
      <c r="AA37" s="2"/>
      <c r="AB37" s="2"/>
      <c r="AC37" s="2"/>
      <c r="AD37" s="2"/>
      <c r="AE37" s="2"/>
      <c r="AF37" s="2"/>
      <c r="AG37" s="2"/>
    </row>
    <row r="38" spans="1:33"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1:33"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x14ac:dyDescent="0.3">
      <c r="A82" s="2"/>
      <c r="B82" s="122"/>
      <c r="C82" s="12"/>
      <c r="D82" s="12" t="s">
        <v>102</v>
      </c>
      <c r="E82" s="12" t="s">
        <v>103</v>
      </c>
      <c r="F82" s="447" t="s">
        <v>105</v>
      </c>
      <c r="G82" s="448"/>
      <c r="H82" s="122"/>
      <c r="I82" s="2"/>
      <c r="J82" s="2"/>
      <c r="K82" s="2"/>
      <c r="L82" s="2"/>
      <c r="M82" s="2"/>
      <c r="N82" s="2"/>
      <c r="O82" s="2"/>
      <c r="P82" s="449" t="s">
        <v>175</v>
      </c>
      <c r="Q82" s="450"/>
      <c r="R82" s="450"/>
      <c r="S82" s="450"/>
      <c r="T82" s="450"/>
      <c r="U82" s="450"/>
      <c r="V82" s="450"/>
      <c r="W82" s="451"/>
      <c r="X82" s="4"/>
      <c r="Y82" s="4"/>
      <c r="Z82" s="4"/>
      <c r="AA82" s="4"/>
      <c r="AB82" s="4"/>
      <c r="AC82" s="2"/>
      <c r="AD82" s="2"/>
      <c r="AE82" s="2"/>
      <c r="AF82" s="2"/>
      <c r="AG82" s="2"/>
    </row>
    <row r="83" spans="1:33" x14ac:dyDescent="0.3">
      <c r="A83" s="2"/>
      <c r="B83" s="123"/>
      <c r="C83" s="136" t="s">
        <v>99</v>
      </c>
      <c r="D83" s="14" t="s">
        <v>101</v>
      </c>
      <c r="E83" s="14" t="s">
        <v>104</v>
      </c>
      <c r="F83" s="12" t="s">
        <v>92</v>
      </c>
      <c r="G83" s="13" t="s">
        <v>106</v>
      </c>
      <c r="H83" s="16" t="s">
        <v>26</v>
      </c>
      <c r="I83" s="2"/>
      <c r="J83" s="2"/>
      <c r="K83" s="2"/>
      <c r="L83" s="2"/>
      <c r="M83" s="2"/>
      <c r="N83" s="2"/>
      <c r="O83" s="2"/>
      <c r="P83" s="280"/>
      <c r="Q83" s="280" t="s">
        <v>31</v>
      </c>
      <c r="R83" s="280" t="s">
        <v>164</v>
      </c>
      <c r="S83" s="280" t="s">
        <v>32</v>
      </c>
      <c r="T83" s="280" t="s">
        <v>165</v>
      </c>
      <c r="U83" s="280" t="s">
        <v>68</v>
      </c>
      <c r="V83" s="280" t="s">
        <v>34</v>
      </c>
      <c r="W83" s="280" t="s">
        <v>166</v>
      </c>
      <c r="X83" s="4"/>
      <c r="Y83" s="4"/>
      <c r="Z83" s="4"/>
      <c r="AA83" s="4"/>
      <c r="AB83" s="4"/>
      <c r="AC83" s="2"/>
      <c r="AD83" s="2"/>
      <c r="AE83" s="2"/>
      <c r="AF83" s="2"/>
      <c r="AG83" s="2"/>
    </row>
    <row r="84" spans="1:33" x14ac:dyDescent="0.3">
      <c r="A84" s="2"/>
      <c r="B84" s="10">
        <v>1</v>
      </c>
      <c r="C84" s="10">
        <v>40</v>
      </c>
      <c r="D84" s="10">
        <v>0.81</v>
      </c>
      <c r="E84" s="153">
        <f>SUM(C84*D84)</f>
        <v>32.400000000000006</v>
      </c>
      <c r="F84" s="111">
        <v>5.8000000000000003E-2</v>
      </c>
      <c r="G84" s="111">
        <v>0.123</v>
      </c>
      <c r="H84" s="121">
        <v>0.03</v>
      </c>
      <c r="I84" s="2"/>
      <c r="J84" s="2"/>
      <c r="K84" s="2"/>
      <c r="L84" s="2"/>
      <c r="M84" s="2"/>
      <c r="N84" s="2"/>
      <c r="O84" s="2"/>
      <c r="P84" s="10"/>
      <c r="Q84" s="280" t="s">
        <v>172</v>
      </c>
      <c r="R84" s="146" t="s">
        <v>173</v>
      </c>
      <c r="S84" s="146" t="s">
        <v>172</v>
      </c>
      <c r="T84" s="146" t="s">
        <v>173</v>
      </c>
      <c r="U84" s="146" t="s">
        <v>173</v>
      </c>
      <c r="V84" s="146" t="s">
        <v>172</v>
      </c>
      <c r="W84" s="146" t="s">
        <v>174</v>
      </c>
      <c r="X84" s="4"/>
      <c r="Y84" s="4"/>
      <c r="Z84" s="4"/>
      <c r="AA84" s="4"/>
      <c r="AB84" s="4"/>
      <c r="AC84" s="2"/>
      <c r="AD84" s="2"/>
      <c r="AE84" s="2"/>
      <c r="AF84" s="2"/>
      <c r="AG84" s="2"/>
    </row>
    <row r="85" spans="1:33" x14ac:dyDescent="0.3">
      <c r="A85" s="2"/>
      <c r="B85" s="10">
        <v>2</v>
      </c>
      <c r="C85" s="10">
        <v>40</v>
      </c>
      <c r="D85" s="10">
        <v>0.81</v>
      </c>
      <c r="E85" s="153">
        <f t="shared" ref="E85:E95" si="4">SUM(C85*D85)</f>
        <v>32.400000000000006</v>
      </c>
      <c r="F85" s="111">
        <v>5.3999999999999999E-2</v>
      </c>
      <c r="G85" s="111">
        <v>9.5000000000000001E-2</v>
      </c>
      <c r="H85" s="18">
        <v>0.03</v>
      </c>
      <c r="I85" s="2"/>
      <c r="J85" s="2"/>
      <c r="K85" s="2"/>
      <c r="L85" s="2"/>
      <c r="M85" s="2"/>
      <c r="N85" s="2"/>
      <c r="O85" s="2"/>
      <c r="P85" s="10">
        <v>1</v>
      </c>
      <c r="Q85" s="17">
        <v>180</v>
      </c>
      <c r="R85" s="124">
        <f t="shared" ref="R85:R96" si="5">SUM(G6/Q85)</f>
        <v>6.7555555555555555</v>
      </c>
      <c r="S85" s="17">
        <v>180</v>
      </c>
      <c r="T85" s="124">
        <f t="shared" ref="T85:T96" si="6">SUM(D6/S85)</f>
        <v>3.236272222222222</v>
      </c>
      <c r="U85" s="124">
        <f t="shared" ref="U85:U96" si="7">SUM(E6/S85)</f>
        <v>0</v>
      </c>
      <c r="V85" s="17">
        <v>180</v>
      </c>
      <c r="W85" s="124">
        <f t="shared" ref="W85:W96" si="8">SUM(H6/V85)</f>
        <v>6.2</v>
      </c>
      <c r="X85" s="4"/>
      <c r="Y85" s="4"/>
      <c r="Z85" s="4"/>
      <c r="AA85" s="4"/>
      <c r="AB85" s="4"/>
      <c r="AC85" s="2"/>
      <c r="AD85" s="2"/>
      <c r="AE85" s="2"/>
      <c r="AF85" s="2"/>
      <c r="AG85" s="2"/>
    </row>
    <row r="86" spans="1:33" x14ac:dyDescent="0.3">
      <c r="A86" s="2"/>
      <c r="B86" s="10">
        <v>3</v>
      </c>
      <c r="C86" s="10">
        <v>40</v>
      </c>
      <c r="D86" s="10">
        <v>0.81</v>
      </c>
      <c r="E86" s="153">
        <f t="shared" si="4"/>
        <v>32.400000000000006</v>
      </c>
      <c r="F86" s="111">
        <v>6.0999999999999999E-2</v>
      </c>
      <c r="G86" s="111">
        <v>9.7000000000000003E-2</v>
      </c>
      <c r="H86" s="18">
        <v>0.03</v>
      </c>
      <c r="I86" s="2"/>
      <c r="J86" s="2"/>
      <c r="K86" s="2"/>
      <c r="L86" s="2"/>
      <c r="M86" s="2"/>
      <c r="N86" s="2"/>
      <c r="O86" s="2"/>
      <c r="P86" s="10">
        <v>2</v>
      </c>
      <c r="Q86" s="17">
        <v>180</v>
      </c>
      <c r="R86" s="124">
        <f t="shared" si="5"/>
        <v>13.838888888888889</v>
      </c>
      <c r="S86" s="17">
        <v>180</v>
      </c>
      <c r="T86" s="124">
        <f t="shared" si="6"/>
        <v>7.9455444444444447</v>
      </c>
      <c r="U86" s="124">
        <f t="shared" si="7"/>
        <v>0</v>
      </c>
      <c r="V86" s="17">
        <f>SUM(V85)</f>
        <v>180</v>
      </c>
      <c r="W86" s="124">
        <f t="shared" si="8"/>
        <v>12.388888888888889</v>
      </c>
      <c r="X86" s="4"/>
      <c r="Y86" s="4"/>
      <c r="Z86" s="4"/>
      <c r="AA86" s="4"/>
      <c r="AB86" s="4"/>
      <c r="AC86" s="2"/>
      <c r="AD86" s="2"/>
      <c r="AE86" s="2"/>
      <c r="AF86" s="2"/>
      <c r="AG86" s="2"/>
    </row>
    <row r="87" spans="1:33" x14ac:dyDescent="0.3">
      <c r="A87" s="2"/>
      <c r="B87" s="10">
        <v>4</v>
      </c>
      <c r="C87" s="10">
        <v>40</v>
      </c>
      <c r="D87" s="10">
        <v>0.81</v>
      </c>
      <c r="E87" s="153">
        <f t="shared" si="4"/>
        <v>32.400000000000006</v>
      </c>
      <c r="F87" s="111">
        <v>5.7000000000000002E-2</v>
      </c>
      <c r="G87" s="111">
        <v>9.5000000000000001E-2</v>
      </c>
      <c r="H87" s="18">
        <v>0.03</v>
      </c>
      <c r="I87" s="2"/>
      <c r="J87" s="2"/>
      <c r="K87" s="2"/>
      <c r="L87" s="2"/>
      <c r="M87" s="2"/>
      <c r="N87" s="2"/>
      <c r="O87" s="2"/>
      <c r="P87" s="10">
        <v>3</v>
      </c>
      <c r="Q87" s="17">
        <v>180</v>
      </c>
      <c r="R87" s="124">
        <f t="shared" si="5"/>
        <v>20.694444444444443</v>
      </c>
      <c r="S87" s="17">
        <v>180</v>
      </c>
      <c r="T87" s="124">
        <f t="shared" si="6"/>
        <v>12.048883333333333</v>
      </c>
      <c r="U87" s="124">
        <f t="shared" si="7"/>
        <v>0</v>
      </c>
      <c r="V87" s="17">
        <f>SUM(V85)</f>
        <v>180</v>
      </c>
      <c r="W87" s="124">
        <f t="shared" si="8"/>
        <v>18.555555555555557</v>
      </c>
      <c r="X87" s="4"/>
      <c r="Y87" s="4"/>
      <c r="Z87" s="4"/>
      <c r="AA87" s="4"/>
      <c r="AB87" s="4"/>
      <c r="AC87" s="2"/>
      <c r="AD87" s="2"/>
      <c r="AE87" s="2"/>
      <c r="AF87" s="2"/>
      <c r="AG87" s="2"/>
    </row>
    <row r="88" spans="1:33" x14ac:dyDescent="0.3">
      <c r="A88" s="2"/>
      <c r="B88" s="10">
        <v>5</v>
      </c>
      <c r="C88" s="10">
        <v>40</v>
      </c>
      <c r="D88" s="10">
        <v>0.78</v>
      </c>
      <c r="E88" s="153">
        <f t="shared" si="4"/>
        <v>31.200000000000003</v>
      </c>
      <c r="F88" s="111">
        <v>4.2999999999999997E-2</v>
      </c>
      <c r="G88" s="111">
        <v>8.7999999999999995E-2</v>
      </c>
      <c r="H88" s="18">
        <v>0.03</v>
      </c>
      <c r="I88" s="2"/>
      <c r="J88" s="2"/>
      <c r="K88" s="2"/>
      <c r="L88" s="2"/>
      <c r="M88" s="2"/>
      <c r="N88" s="2"/>
      <c r="O88" s="2"/>
      <c r="P88" s="10">
        <v>4</v>
      </c>
      <c r="Q88" s="17"/>
      <c r="R88" s="124" t="e">
        <f t="shared" si="5"/>
        <v>#DIV/0!</v>
      </c>
      <c r="S88" s="17">
        <v>180</v>
      </c>
      <c r="T88" s="124">
        <f t="shared" si="6"/>
        <v>16.072749999999999</v>
      </c>
      <c r="U88" s="124">
        <f t="shared" si="7"/>
        <v>0</v>
      </c>
      <c r="V88" s="17">
        <f>SUM(V85)</f>
        <v>180</v>
      </c>
      <c r="W88" s="124">
        <f t="shared" si="8"/>
        <v>25.533333333333335</v>
      </c>
      <c r="X88" s="4"/>
      <c r="Y88" s="4"/>
      <c r="Z88" s="4"/>
      <c r="AA88" s="4"/>
      <c r="AB88" s="4"/>
      <c r="AC88" s="2"/>
      <c r="AD88" s="2"/>
      <c r="AE88" s="2"/>
      <c r="AF88" s="2"/>
      <c r="AG88" s="2"/>
    </row>
    <row r="89" spans="1:33" x14ac:dyDescent="0.3">
      <c r="A89" s="2"/>
      <c r="B89" s="10">
        <v>6</v>
      </c>
      <c r="C89" s="10">
        <v>40</v>
      </c>
      <c r="D89" s="10">
        <v>0.78</v>
      </c>
      <c r="E89" s="153">
        <f t="shared" si="4"/>
        <v>31.200000000000003</v>
      </c>
      <c r="F89" s="111">
        <v>2.7E-2</v>
      </c>
      <c r="G89" s="111">
        <v>0.106</v>
      </c>
      <c r="H89" s="18">
        <v>0.03</v>
      </c>
      <c r="I89" s="2"/>
      <c r="J89" s="2"/>
      <c r="K89" s="2"/>
      <c r="L89" s="2"/>
      <c r="M89" s="2"/>
      <c r="N89" s="2"/>
      <c r="O89" s="2"/>
      <c r="P89" s="10">
        <v>5</v>
      </c>
      <c r="Q89" s="17"/>
      <c r="R89" s="124" t="e">
        <f t="shared" si="5"/>
        <v>#DIV/0!</v>
      </c>
      <c r="S89" s="17">
        <v>180</v>
      </c>
      <c r="T89" s="124">
        <f t="shared" si="6"/>
        <v>20.07405</v>
      </c>
      <c r="U89" s="124">
        <f t="shared" si="7"/>
        <v>0</v>
      </c>
      <c r="V89" s="17">
        <f>SUM(V85)</f>
        <v>180</v>
      </c>
      <c r="W89" s="124">
        <f t="shared" si="8"/>
        <v>32.81111111111111</v>
      </c>
      <c r="X89" s="4"/>
      <c r="Y89" s="4"/>
      <c r="Z89" s="4"/>
      <c r="AA89" s="4"/>
      <c r="AB89" s="4"/>
      <c r="AC89" s="2"/>
      <c r="AD89" s="2"/>
      <c r="AE89" s="2"/>
      <c r="AF89" s="2"/>
      <c r="AG89" s="2"/>
    </row>
    <row r="90" spans="1:33" x14ac:dyDescent="0.3">
      <c r="A90" s="2"/>
      <c r="B90" s="10">
        <v>7</v>
      </c>
      <c r="C90" s="10">
        <v>40</v>
      </c>
      <c r="D90" s="10">
        <v>0.78</v>
      </c>
      <c r="E90" s="153">
        <f t="shared" si="4"/>
        <v>31.200000000000003</v>
      </c>
      <c r="F90" s="111">
        <v>6.0000000000000001E-3</v>
      </c>
      <c r="G90" s="111">
        <v>0.107</v>
      </c>
      <c r="H90" s="18">
        <v>0.03</v>
      </c>
      <c r="I90" s="2"/>
      <c r="J90" s="2"/>
      <c r="K90" s="2"/>
      <c r="L90" s="2"/>
      <c r="M90" s="2"/>
      <c r="N90" s="2"/>
      <c r="O90" s="2"/>
      <c r="P90" s="10">
        <v>6</v>
      </c>
      <c r="Q90" s="17"/>
      <c r="R90" s="124" t="e">
        <f t="shared" si="5"/>
        <v>#DIV/0!</v>
      </c>
      <c r="S90" s="17">
        <v>180</v>
      </c>
      <c r="T90" s="124">
        <f t="shared" si="6"/>
        <v>18.906383333333334</v>
      </c>
      <c r="U90" s="124">
        <f t="shared" si="7"/>
        <v>0</v>
      </c>
      <c r="V90" s="17">
        <f>SUM(V85)</f>
        <v>180</v>
      </c>
      <c r="W90" s="124">
        <f t="shared" si="8"/>
        <v>30.461111111111112</v>
      </c>
      <c r="X90" s="4"/>
      <c r="Y90" s="4"/>
      <c r="Z90" s="4"/>
      <c r="AA90" s="4"/>
      <c r="AB90" s="4"/>
      <c r="AC90" s="2"/>
      <c r="AD90" s="2"/>
      <c r="AE90" s="2"/>
      <c r="AF90" s="2"/>
      <c r="AG90" s="2"/>
    </row>
    <row r="91" spans="1:33" x14ac:dyDescent="0.3">
      <c r="A91" s="2"/>
      <c r="B91" s="10">
        <v>8</v>
      </c>
      <c r="C91" s="10">
        <v>19</v>
      </c>
      <c r="D91" s="10">
        <v>0.85</v>
      </c>
      <c r="E91" s="153">
        <v>16.100000000000001</v>
      </c>
      <c r="F91" s="111">
        <v>3.5999999999999997E-2</v>
      </c>
      <c r="G91" s="111">
        <v>0.1</v>
      </c>
      <c r="H91" s="18">
        <v>0.03</v>
      </c>
      <c r="I91" s="2"/>
      <c r="J91" s="2"/>
      <c r="K91" s="2"/>
      <c r="L91" s="2"/>
      <c r="M91" s="2"/>
      <c r="N91" s="2"/>
      <c r="O91" s="2"/>
      <c r="P91" s="10">
        <v>7</v>
      </c>
      <c r="Q91" s="17"/>
      <c r="R91" s="124" t="e">
        <f t="shared" si="5"/>
        <v>#DIV/0!</v>
      </c>
      <c r="S91" s="17">
        <v>180</v>
      </c>
      <c r="T91" s="124">
        <f t="shared" si="6"/>
        <v>24.021805555555556</v>
      </c>
      <c r="U91" s="124">
        <f t="shared" si="7"/>
        <v>0</v>
      </c>
      <c r="V91" s="17">
        <f>SUM(V85)</f>
        <v>180</v>
      </c>
      <c r="W91" s="124">
        <f t="shared" si="8"/>
        <v>38.916666666666664</v>
      </c>
      <c r="X91" s="4"/>
      <c r="Y91" s="4"/>
      <c r="Z91" s="4"/>
      <c r="AA91" s="4"/>
      <c r="AB91" s="4"/>
      <c r="AC91" s="2"/>
      <c r="AD91" s="2"/>
      <c r="AE91" s="2"/>
      <c r="AF91" s="2"/>
      <c r="AG91" s="2"/>
    </row>
    <row r="92" spans="1:33" x14ac:dyDescent="0.3">
      <c r="A92" s="2"/>
      <c r="B92" s="10">
        <v>9</v>
      </c>
      <c r="C92" s="10">
        <v>19</v>
      </c>
      <c r="D92" s="10">
        <v>0.85</v>
      </c>
      <c r="E92" s="153">
        <v>16.100000000000001</v>
      </c>
      <c r="F92" s="111">
        <v>3.5999999999999997E-2</v>
      </c>
      <c r="G92" s="111">
        <v>0.104</v>
      </c>
      <c r="H92" s="18">
        <v>0.03</v>
      </c>
      <c r="I92" s="2"/>
      <c r="J92" s="2"/>
      <c r="K92" s="2"/>
      <c r="L92" s="2"/>
      <c r="M92" s="2"/>
      <c r="N92" s="2"/>
      <c r="O92" s="2"/>
      <c r="P92" s="10">
        <v>8</v>
      </c>
      <c r="Q92" s="17"/>
      <c r="R92" s="124" t="e">
        <f t="shared" si="5"/>
        <v>#DIV/0!</v>
      </c>
      <c r="S92" s="17">
        <v>180</v>
      </c>
      <c r="T92" s="124">
        <f t="shared" si="6"/>
        <v>27.294555555555558</v>
      </c>
      <c r="U92" s="124">
        <f t="shared" si="7"/>
        <v>0</v>
      </c>
      <c r="V92" s="17">
        <f>SUM(V85)</f>
        <v>180</v>
      </c>
      <c r="W92" s="124">
        <f t="shared" si="8"/>
        <v>45.905555555555559</v>
      </c>
      <c r="X92" s="4"/>
      <c r="Y92" s="4"/>
      <c r="Z92" s="4"/>
      <c r="AA92" s="4"/>
      <c r="AB92" s="4"/>
      <c r="AC92" s="2"/>
      <c r="AD92" s="2"/>
      <c r="AE92" s="2"/>
      <c r="AF92" s="2"/>
      <c r="AG92" s="2"/>
    </row>
    <row r="93" spans="1:33" x14ac:dyDescent="0.3">
      <c r="A93" s="2"/>
      <c r="B93" s="10">
        <v>10</v>
      </c>
      <c r="C93" s="10">
        <v>19</v>
      </c>
      <c r="D93" s="10">
        <v>0.85</v>
      </c>
      <c r="E93" s="153">
        <f t="shared" si="4"/>
        <v>16.149999999999999</v>
      </c>
      <c r="F93" s="111">
        <v>3.5000000000000003E-2</v>
      </c>
      <c r="G93" s="111">
        <v>0.10100000000000001</v>
      </c>
      <c r="H93" s="18">
        <v>0.03</v>
      </c>
      <c r="I93" s="2"/>
      <c r="J93" s="2"/>
      <c r="K93" s="2"/>
      <c r="L93" s="2"/>
      <c r="M93" s="2"/>
      <c r="N93" s="2"/>
      <c r="O93" s="2"/>
      <c r="P93" s="10">
        <v>9</v>
      </c>
      <c r="Q93" s="17"/>
      <c r="R93" s="124" t="e">
        <f t="shared" si="5"/>
        <v>#DIV/0!</v>
      </c>
      <c r="S93" s="17">
        <v>180</v>
      </c>
      <c r="T93" s="124">
        <f t="shared" si="6"/>
        <v>30.478316666666665</v>
      </c>
      <c r="U93" s="124">
        <f t="shared" si="7"/>
        <v>0</v>
      </c>
      <c r="V93" s="17">
        <f>SUM(V85)</f>
        <v>180</v>
      </c>
      <c r="W93" s="124">
        <f t="shared" si="8"/>
        <v>52.7</v>
      </c>
      <c r="X93" s="4"/>
      <c r="Y93" s="4"/>
      <c r="Z93" s="4"/>
      <c r="AA93" s="4"/>
      <c r="AB93" s="4"/>
    </row>
    <row r="94" spans="1:33" x14ac:dyDescent="0.3">
      <c r="A94" s="2"/>
      <c r="B94" s="10">
        <v>11</v>
      </c>
      <c r="C94" s="10">
        <v>19</v>
      </c>
      <c r="D94" s="10">
        <v>0.85</v>
      </c>
      <c r="E94" s="153">
        <f t="shared" si="4"/>
        <v>16.149999999999999</v>
      </c>
      <c r="F94" s="111">
        <v>3.6999999999999998E-2</v>
      </c>
      <c r="G94" s="111">
        <v>9.5000000000000001E-2</v>
      </c>
      <c r="H94" s="18">
        <v>0.03</v>
      </c>
      <c r="I94" s="2"/>
      <c r="J94" s="2"/>
      <c r="K94" s="2"/>
      <c r="L94" s="2"/>
      <c r="M94" s="2"/>
      <c r="N94" s="2"/>
      <c r="O94" s="2"/>
      <c r="P94" s="10">
        <v>10</v>
      </c>
      <c r="Q94" s="17"/>
      <c r="R94" s="124" t="e">
        <f t="shared" si="5"/>
        <v>#DIV/0!</v>
      </c>
      <c r="S94" s="17">
        <v>180</v>
      </c>
      <c r="T94" s="124">
        <f t="shared" si="6"/>
        <v>32.692183333333332</v>
      </c>
      <c r="U94" s="124">
        <f t="shared" si="7"/>
        <v>0</v>
      </c>
      <c r="V94" s="17">
        <f>SUM(V85)</f>
        <v>180</v>
      </c>
      <c r="W94" s="124">
        <f t="shared" si="8"/>
        <v>59.572222222222223</v>
      </c>
      <c r="X94" s="4"/>
      <c r="Y94" s="4"/>
      <c r="Z94" s="4"/>
      <c r="AA94" s="4"/>
      <c r="AB94" s="4"/>
    </row>
    <row r="95" spans="1:33" x14ac:dyDescent="0.3">
      <c r="A95" s="2"/>
      <c r="B95" s="10">
        <v>12</v>
      </c>
      <c r="C95" s="10">
        <v>19</v>
      </c>
      <c r="D95" s="10">
        <v>0.85</v>
      </c>
      <c r="E95" s="153">
        <f t="shared" si="4"/>
        <v>16.149999999999999</v>
      </c>
      <c r="F95" s="111">
        <v>3.7999999999999999E-2</v>
      </c>
      <c r="G95" s="111">
        <v>9.7000000000000003E-2</v>
      </c>
      <c r="H95" s="18">
        <v>0.03</v>
      </c>
      <c r="I95" s="2"/>
      <c r="J95" s="2"/>
      <c r="K95" s="2"/>
      <c r="L95" s="2"/>
      <c r="M95" s="2"/>
      <c r="N95" s="2"/>
      <c r="O95" s="2"/>
      <c r="P95" s="10">
        <v>11</v>
      </c>
      <c r="Q95" s="17"/>
      <c r="R95" s="124" t="e">
        <f t="shared" si="5"/>
        <v>#DIV/0!</v>
      </c>
      <c r="S95" s="17">
        <v>180</v>
      </c>
      <c r="T95" s="124">
        <f t="shared" si="6"/>
        <v>34.512466666666668</v>
      </c>
      <c r="U95" s="124">
        <f t="shared" si="7"/>
        <v>0</v>
      </c>
      <c r="V95" s="17">
        <f>SUM(V85)</f>
        <v>180</v>
      </c>
      <c r="W95" s="124">
        <f t="shared" si="8"/>
        <v>66.844444444444449</v>
      </c>
      <c r="X95" s="2"/>
      <c r="Y95" s="2"/>
      <c r="Z95" s="2"/>
      <c r="AA95" s="2"/>
      <c r="AB95" s="2"/>
    </row>
    <row r="96" spans="1:33" x14ac:dyDescent="0.3">
      <c r="B96" s="2"/>
      <c r="C96" s="2"/>
      <c r="D96" s="2"/>
      <c r="E96" s="2"/>
      <c r="F96" s="2"/>
      <c r="G96" s="2"/>
      <c r="H96" s="2"/>
      <c r="I96" s="2"/>
      <c r="J96" s="2"/>
      <c r="K96" s="2"/>
      <c r="L96" s="2"/>
      <c r="M96" s="2"/>
      <c r="N96" s="2"/>
      <c r="O96" s="2"/>
      <c r="P96" s="10">
        <v>12</v>
      </c>
      <c r="Q96" s="17"/>
      <c r="R96" s="124" t="e">
        <f t="shared" si="5"/>
        <v>#DIV/0!</v>
      </c>
      <c r="S96" s="17">
        <v>180</v>
      </c>
      <c r="T96" s="124">
        <f t="shared" si="6"/>
        <v>38.689227777777774</v>
      </c>
      <c r="U96" s="124">
        <f t="shared" si="7"/>
        <v>0</v>
      </c>
      <c r="V96" s="19">
        <f>SUM(V85)</f>
        <v>180</v>
      </c>
      <c r="W96" s="124">
        <f t="shared" si="8"/>
        <v>73.577777777777783</v>
      </c>
      <c r="X96" s="2"/>
      <c r="Y96" s="2"/>
      <c r="Z96" s="2"/>
      <c r="AA96" s="2"/>
      <c r="AB96" s="2"/>
    </row>
  </sheetData>
  <mergeCells count="3">
    <mergeCell ref="P82:W82"/>
    <mergeCell ref="F82:G82"/>
    <mergeCell ref="B3:H4"/>
  </mergeCells>
  <hyperlinks>
    <hyperlink ref="F82:G82" location="sykefr!A1" display="sjukefråvere i %"/>
    <hyperlink ref="C83" location="'tal tils'!A1" display="tal tils"/>
    <hyperlink ref="A1" location="FREMSIDE_ØKONOMI!A1" display="Tilbake til framsida"/>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K113"/>
  <sheetViews>
    <sheetView workbookViewId="0"/>
  </sheetViews>
  <sheetFormatPr baseColWidth="10" defaultColWidth="11.453125" defaultRowHeight="12" x14ac:dyDescent="0.3"/>
  <cols>
    <col min="1" max="1" width="2.26953125" style="1" customWidth="1"/>
    <col min="2" max="2" width="2.81640625" style="1" customWidth="1"/>
    <col min="3" max="3" width="6.54296875" style="1" customWidth="1"/>
    <col min="4" max="4" width="6.453125" style="1" customWidth="1"/>
    <col min="5" max="5" width="6.54296875" style="1" customWidth="1"/>
    <col min="6" max="6" width="7.54296875" style="1" customWidth="1"/>
    <col min="7" max="7" width="7.453125" style="1" customWidth="1"/>
    <col min="8" max="8" width="7.1796875" style="1" customWidth="1"/>
    <col min="9" max="10" width="5.7265625" style="1" customWidth="1"/>
    <col min="11" max="11" width="8" style="1" customWidth="1"/>
    <col min="12" max="15" width="11.453125" style="1"/>
    <col min="16" max="16" width="3.1796875" style="1" customWidth="1"/>
    <col min="17" max="17" width="5.1796875" style="1" customWidth="1"/>
    <col min="18" max="18" width="6.81640625" style="1" customWidth="1"/>
    <col min="19" max="19" width="5.1796875" style="1" customWidth="1"/>
    <col min="20" max="20" width="6.81640625" style="1" customWidth="1"/>
    <col min="21" max="21" width="6.26953125" style="1" customWidth="1"/>
    <col min="22" max="22" width="5.7265625" style="1" customWidth="1"/>
    <col min="23" max="23" width="7" style="1" customWidth="1"/>
    <col min="24" max="16384" width="11.453125" style="1"/>
  </cols>
  <sheetData>
    <row r="1" spans="1:37" ht="14.5" x14ac:dyDescent="0.35">
      <c r="A1" s="163" t="s">
        <v>36</v>
      </c>
      <c r="B1"/>
      <c r="C1"/>
      <c r="D1"/>
      <c r="E1" s="2"/>
      <c r="F1" s="2"/>
      <c r="G1" s="2"/>
      <c r="H1" s="2"/>
      <c r="I1" s="6"/>
      <c r="J1" s="6"/>
      <c r="K1" s="6"/>
      <c r="L1" s="2"/>
      <c r="M1" s="2"/>
      <c r="N1" s="2"/>
      <c r="O1" s="2"/>
      <c r="P1" s="2"/>
      <c r="Q1" s="2"/>
      <c r="R1" s="2"/>
      <c r="S1" s="2"/>
      <c r="T1" s="2"/>
      <c r="U1" s="2"/>
      <c r="V1" s="2"/>
      <c r="W1" s="2"/>
      <c r="X1" s="2"/>
      <c r="Y1" s="2"/>
      <c r="Z1" s="2"/>
      <c r="AA1" s="2"/>
      <c r="AB1" s="2"/>
      <c r="AC1" s="2"/>
      <c r="AD1" s="2"/>
      <c r="AE1" s="2"/>
      <c r="AF1" s="2"/>
      <c r="AG1" s="2"/>
      <c r="AH1" s="2"/>
      <c r="AI1" s="2"/>
      <c r="AJ1" s="2"/>
      <c r="AK1" s="2"/>
    </row>
    <row r="2" spans="1:37"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ht="15" customHeight="1" x14ac:dyDescent="0.3">
      <c r="A3" s="2"/>
      <c r="B3" s="432" t="s">
        <v>529</v>
      </c>
      <c r="C3" s="433"/>
      <c r="D3" s="433"/>
      <c r="E3" s="433"/>
      <c r="F3" s="433"/>
      <c r="G3" s="433"/>
      <c r="H3" s="434"/>
      <c r="I3" s="196" t="s">
        <v>50</v>
      </c>
      <c r="J3" s="238" t="s">
        <v>91</v>
      </c>
      <c r="K3" s="233"/>
      <c r="L3" s="2"/>
      <c r="M3" s="2"/>
      <c r="N3" s="2"/>
      <c r="O3" s="2"/>
      <c r="P3" s="2"/>
      <c r="Q3" s="2"/>
      <c r="R3" s="2"/>
      <c r="S3" s="2"/>
      <c r="T3" s="2"/>
      <c r="U3" s="2"/>
      <c r="V3" s="2"/>
      <c r="W3" s="2"/>
      <c r="X3" s="2"/>
      <c r="Y3" s="2"/>
      <c r="Z3" s="2"/>
      <c r="AA3" s="2"/>
      <c r="AB3" s="2"/>
      <c r="AC3" s="2"/>
      <c r="AD3" s="2"/>
      <c r="AE3" s="2"/>
      <c r="AF3" s="2"/>
      <c r="AG3" s="2"/>
      <c r="AH3" s="2"/>
      <c r="AI3" s="2"/>
      <c r="AJ3" s="2"/>
      <c r="AK3" s="2"/>
    </row>
    <row r="4" spans="1:37" x14ac:dyDescent="0.3">
      <c r="A4" s="2"/>
      <c r="B4" s="435"/>
      <c r="C4" s="436"/>
      <c r="D4" s="436"/>
      <c r="E4" s="436"/>
      <c r="F4" s="436"/>
      <c r="G4" s="436"/>
      <c r="H4" s="437"/>
      <c r="I4" s="23" t="s">
        <v>29</v>
      </c>
      <c r="J4" s="198" t="s">
        <v>30</v>
      </c>
      <c r="K4" s="234"/>
      <c r="L4" s="2"/>
      <c r="M4" s="2"/>
      <c r="N4" s="2"/>
      <c r="O4" s="2"/>
      <c r="P4" s="2"/>
      <c r="Q4" s="2"/>
      <c r="R4" s="2"/>
      <c r="S4" s="2"/>
      <c r="T4" s="2"/>
      <c r="U4" s="2"/>
      <c r="V4" s="2"/>
      <c r="W4" s="2"/>
      <c r="X4" s="2"/>
      <c r="Y4" s="2"/>
      <c r="Z4" s="2"/>
      <c r="AA4" s="2"/>
      <c r="AB4" s="2"/>
      <c r="AC4" s="2"/>
      <c r="AD4" s="2"/>
      <c r="AE4" s="2"/>
      <c r="AF4" s="2"/>
      <c r="AG4" s="2"/>
      <c r="AH4" s="2"/>
      <c r="AI4" s="2"/>
      <c r="AJ4" s="2"/>
      <c r="AK4" s="2"/>
    </row>
    <row r="5" spans="1:37" x14ac:dyDescent="0.3">
      <c r="A5" s="2"/>
      <c r="B5" s="215"/>
      <c r="C5" s="217" t="s">
        <v>209</v>
      </c>
      <c r="D5" s="215" t="s">
        <v>210</v>
      </c>
      <c r="E5" s="215"/>
      <c r="F5" s="215" t="s">
        <v>33</v>
      </c>
      <c r="G5" s="215" t="s">
        <v>31</v>
      </c>
      <c r="H5" s="215" t="s">
        <v>34</v>
      </c>
      <c r="I5" s="26" t="s">
        <v>2</v>
      </c>
      <c r="J5" s="197" t="s">
        <v>35</v>
      </c>
      <c r="K5" s="239" t="s">
        <v>154</v>
      </c>
      <c r="L5" s="2"/>
      <c r="M5" s="2"/>
      <c r="N5" s="2"/>
      <c r="O5" s="2"/>
      <c r="P5" s="2"/>
      <c r="Q5" s="2"/>
      <c r="R5" s="2"/>
      <c r="S5" s="2"/>
      <c r="T5" s="2"/>
      <c r="U5" s="2"/>
      <c r="V5" s="2"/>
      <c r="W5" s="2"/>
      <c r="X5" s="2"/>
      <c r="Y5" s="2"/>
      <c r="Z5" s="2"/>
      <c r="AA5" s="2"/>
      <c r="AB5" s="2"/>
      <c r="AC5" s="2"/>
      <c r="AD5" s="2"/>
      <c r="AE5" s="2"/>
      <c r="AF5" s="2"/>
      <c r="AG5" s="2"/>
      <c r="AH5" s="2"/>
      <c r="AI5" s="2"/>
      <c r="AJ5" s="2"/>
      <c r="AK5" s="2"/>
    </row>
    <row r="6" spans="1:37" x14ac:dyDescent="0.3">
      <c r="A6" s="2"/>
      <c r="B6" s="211">
        <v>1</v>
      </c>
      <c r="C6" s="193">
        <v>444</v>
      </c>
      <c r="D6" s="214">
        <v>4.8029999999999999</v>
      </c>
      <c r="E6" s="214"/>
      <c r="F6" s="214">
        <f>SUM(C6-D6)</f>
        <v>439.197</v>
      </c>
      <c r="G6" s="214">
        <v>-30</v>
      </c>
      <c r="H6" s="214">
        <v>439</v>
      </c>
      <c r="I6" s="41"/>
      <c r="J6" s="28"/>
      <c r="K6" s="5"/>
      <c r="L6" s="2"/>
      <c r="M6" s="2"/>
      <c r="N6" s="2"/>
      <c r="O6" s="2"/>
      <c r="P6" s="2"/>
      <c r="Q6" s="2"/>
      <c r="R6" s="2"/>
      <c r="S6" s="2"/>
      <c r="T6" s="2"/>
      <c r="U6" s="2"/>
      <c r="V6" s="2"/>
      <c r="W6" s="2"/>
      <c r="X6" s="2"/>
      <c r="Y6" s="2"/>
      <c r="Z6" s="2"/>
      <c r="AA6" s="2"/>
      <c r="AB6" s="2"/>
      <c r="AC6" s="2"/>
      <c r="AD6" s="2"/>
      <c r="AE6" s="2"/>
      <c r="AF6" s="2"/>
      <c r="AG6" s="2"/>
      <c r="AH6" s="2"/>
      <c r="AI6" s="2"/>
      <c r="AJ6" s="2"/>
      <c r="AK6" s="2"/>
    </row>
    <row r="7" spans="1:37" x14ac:dyDescent="0.3">
      <c r="A7" s="2"/>
      <c r="B7" s="211">
        <v>2</v>
      </c>
      <c r="C7" s="193">
        <v>793</v>
      </c>
      <c r="D7" s="214">
        <v>706.17899999999997</v>
      </c>
      <c r="E7" s="214"/>
      <c r="F7" s="214">
        <f t="shared" ref="F7:F17" si="0">SUM(C7-D7)</f>
        <v>86.821000000000026</v>
      </c>
      <c r="G7" s="214">
        <v>675</v>
      </c>
      <c r="H7" s="214">
        <v>937</v>
      </c>
      <c r="I7" s="41"/>
      <c r="J7" s="28"/>
      <c r="K7" s="5"/>
      <c r="L7" s="2"/>
      <c r="M7" s="2"/>
      <c r="N7" s="2"/>
      <c r="O7" s="2"/>
      <c r="P7" s="2"/>
      <c r="Q7" s="2"/>
      <c r="R7" s="2"/>
      <c r="S7" s="2"/>
      <c r="T7" s="2"/>
      <c r="U7" s="2"/>
      <c r="V7" s="2"/>
      <c r="W7" s="2"/>
      <c r="X7" s="2"/>
      <c r="Y7" s="2"/>
      <c r="Z7" s="2"/>
      <c r="AA7" s="2"/>
      <c r="AB7" s="2"/>
      <c r="AC7" s="2"/>
      <c r="AD7" s="2"/>
      <c r="AE7" s="2"/>
      <c r="AF7" s="2"/>
      <c r="AG7" s="2"/>
      <c r="AH7" s="2"/>
      <c r="AI7" s="2"/>
      <c r="AJ7" s="2"/>
      <c r="AK7" s="2"/>
    </row>
    <row r="8" spans="1:37" x14ac:dyDescent="0.3">
      <c r="A8" s="2"/>
      <c r="B8" s="211">
        <v>3</v>
      </c>
      <c r="C8" s="193">
        <v>1250</v>
      </c>
      <c r="D8" s="214">
        <v>1425.7370000000001</v>
      </c>
      <c r="E8" s="214"/>
      <c r="F8" s="214">
        <f t="shared" si="0"/>
        <v>-175.73700000000008</v>
      </c>
      <c r="G8" s="214">
        <v>1452</v>
      </c>
      <c r="H8" s="214">
        <v>1403</v>
      </c>
      <c r="I8" s="41"/>
      <c r="J8" s="28"/>
      <c r="K8" s="5"/>
      <c r="L8" s="2"/>
      <c r="M8" s="2"/>
      <c r="N8" s="2"/>
      <c r="O8" s="2"/>
      <c r="P8" s="2"/>
      <c r="Q8" s="2"/>
      <c r="R8" s="2"/>
      <c r="S8" s="2"/>
      <c r="T8" s="2"/>
      <c r="U8" s="2"/>
      <c r="V8" s="2"/>
      <c r="W8" s="2"/>
      <c r="X8" s="2"/>
      <c r="Y8" s="2"/>
      <c r="Z8" s="2"/>
      <c r="AA8" s="2"/>
      <c r="AB8" s="2"/>
      <c r="AC8" s="2"/>
      <c r="AD8" s="2"/>
      <c r="AE8" s="2"/>
      <c r="AF8" s="2"/>
      <c r="AG8" s="2"/>
      <c r="AH8" s="2"/>
      <c r="AI8" s="2"/>
      <c r="AJ8" s="2"/>
      <c r="AK8" s="2"/>
    </row>
    <row r="9" spans="1:37" x14ac:dyDescent="0.3">
      <c r="A9" s="2"/>
      <c r="B9" s="211">
        <v>4</v>
      </c>
      <c r="C9" s="193">
        <v>1591</v>
      </c>
      <c r="D9" s="214">
        <v>1854.201</v>
      </c>
      <c r="E9" s="214"/>
      <c r="F9" s="214">
        <f t="shared" si="0"/>
        <v>-263.20100000000002</v>
      </c>
      <c r="G9" s="214">
        <v>1879</v>
      </c>
      <c r="H9" s="214">
        <v>1876</v>
      </c>
      <c r="I9" s="41"/>
      <c r="J9" s="28"/>
      <c r="K9" s="5"/>
      <c r="L9" s="2"/>
      <c r="M9" s="2"/>
      <c r="N9" s="2"/>
      <c r="O9" s="2"/>
      <c r="P9" s="2"/>
      <c r="Q9" s="2"/>
      <c r="R9" s="2"/>
      <c r="S9" s="2"/>
      <c r="T9" s="2"/>
      <c r="U9" s="2"/>
      <c r="V9" s="2"/>
      <c r="W9" s="2"/>
      <c r="X9" s="2"/>
      <c r="Y9" s="2"/>
      <c r="Z9" s="2"/>
      <c r="AA9" s="2"/>
      <c r="AB9" s="2"/>
      <c r="AC9" s="2"/>
      <c r="AD9" s="2"/>
      <c r="AE9" s="2"/>
      <c r="AF9" s="2"/>
      <c r="AG9" s="2"/>
      <c r="AH9" s="2"/>
      <c r="AI9" s="2"/>
      <c r="AJ9" s="2"/>
      <c r="AK9" s="2"/>
    </row>
    <row r="10" spans="1:37" x14ac:dyDescent="0.3">
      <c r="A10" s="2"/>
      <c r="B10" s="211">
        <v>5</v>
      </c>
      <c r="C10" s="193">
        <v>2125</v>
      </c>
      <c r="D10" s="214">
        <v>2335.6260000000002</v>
      </c>
      <c r="E10" s="214"/>
      <c r="F10" s="214">
        <f t="shared" si="0"/>
        <v>-210.6260000000002</v>
      </c>
      <c r="G10" s="214">
        <v>2368</v>
      </c>
      <c r="H10" s="214">
        <v>2434</v>
      </c>
      <c r="I10" s="41"/>
      <c r="J10" s="28"/>
      <c r="K10" s="5"/>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x14ac:dyDescent="0.3">
      <c r="A11" s="2"/>
      <c r="B11" s="211">
        <v>6</v>
      </c>
      <c r="C11" s="193">
        <v>1720</v>
      </c>
      <c r="D11" s="214">
        <v>2215.3110000000001</v>
      </c>
      <c r="E11" s="214"/>
      <c r="F11" s="214">
        <f t="shared" si="0"/>
        <v>-495.31100000000015</v>
      </c>
      <c r="G11" s="214">
        <v>2136</v>
      </c>
      <c r="H11" s="214">
        <v>2362</v>
      </c>
      <c r="I11" s="41"/>
      <c r="J11" s="28"/>
      <c r="K11" s="5"/>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x14ac:dyDescent="0.3">
      <c r="A12" s="2"/>
      <c r="B12" s="211">
        <v>7</v>
      </c>
      <c r="C12" s="193">
        <v>2240</v>
      </c>
      <c r="D12" s="214">
        <v>2758.5549999999998</v>
      </c>
      <c r="E12" s="214"/>
      <c r="F12" s="214">
        <f t="shared" si="0"/>
        <v>-518.55499999999984</v>
      </c>
      <c r="G12" s="214">
        <v>2701</v>
      </c>
      <c r="H12" s="214">
        <v>2973</v>
      </c>
      <c r="I12" s="41"/>
      <c r="J12" s="28"/>
      <c r="K12" s="5"/>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x14ac:dyDescent="0.3">
      <c r="A13" s="2"/>
      <c r="B13" s="211">
        <v>8</v>
      </c>
      <c r="C13" s="193">
        <v>2823</v>
      </c>
      <c r="D13" s="214">
        <v>3246.6089999999999</v>
      </c>
      <c r="E13" s="214"/>
      <c r="F13" s="214">
        <f t="shared" si="0"/>
        <v>-423.60899999999992</v>
      </c>
      <c r="G13" s="214">
        <v>3135</v>
      </c>
      <c r="H13" s="214">
        <v>3467</v>
      </c>
      <c r="I13" s="41"/>
      <c r="J13" s="28"/>
      <c r="K13" s="5"/>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x14ac:dyDescent="0.3">
      <c r="A14" s="2"/>
      <c r="B14" s="211">
        <v>9</v>
      </c>
      <c r="C14" s="193"/>
      <c r="D14" s="214">
        <v>3849.79</v>
      </c>
      <c r="E14" s="214"/>
      <c r="F14" s="214">
        <f t="shared" si="0"/>
        <v>-3849.79</v>
      </c>
      <c r="G14" s="214">
        <v>3492</v>
      </c>
      <c r="H14" s="214">
        <v>4001</v>
      </c>
      <c r="I14" s="41"/>
      <c r="J14" s="28"/>
      <c r="K14" s="5"/>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x14ac:dyDescent="0.3">
      <c r="A15" s="2"/>
      <c r="B15" s="211">
        <v>10</v>
      </c>
      <c r="C15" s="193"/>
      <c r="D15" s="214">
        <v>4187.2089999999998</v>
      </c>
      <c r="E15" s="214"/>
      <c r="F15" s="214">
        <f t="shared" si="0"/>
        <v>-4187.2089999999998</v>
      </c>
      <c r="G15" s="214">
        <v>3843</v>
      </c>
      <c r="H15" s="214">
        <v>4497</v>
      </c>
      <c r="I15" s="41"/>
      <c r="J15" s="28"/>
      <c r="K15" s="5"/>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x14ac:dyDescent="0.3">
      <c r="A16" s="2"/>
      <c r="B16" s="211">
        <v>11</v>
      </c>
      <c r="C16" s="193"/>
      <c r="D16" s="214">
        <v>4707.4780000000001</v>
      </c>
      <c r="E16" s="214"/>
      <c r="F16" s="214">
        <f t="shared" si="0"/>
        <v>-4707.4780000000001</v>
      </c>
      <c r="G16" s="214">
        <v>4353</v>
      </c>
      <c r="H16" s="214">
        <v>4888</v>
      </c>
      <c r="I16" s="41"/>
      <c r="J16" s="28"/>
      <c r="K16" s="5"/>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x14ac:dyDescent="0.3">
      <c r="A17" s="2"/>
      <c r="B17" s="211">
        <v>12</v>
      </c>
      <c r="C17" s="193"/>
      <c r="D17" s="214">
        <v>5266.5590000000002</v>
      </c>
      <c r="E17" s="214"/>
      <c r="F17" s="214">
        <f t="shared" si="0"/>
        <v>-5266.5590000000002</v>
      </c>
      <c r="G17" s="211">
        <v>4761</v>
      </c>
      <c r="H17" s="214">
        <v>5423</v>
      </c>
      <c r="I17" s="41"/>
      <c r="J17" s="28"/>
      <c r="K17" s="5"/>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7"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3">
      <c r="A19" s="2"/>
      <c r="B19" s="177"/>
      <c r="C19" s="178"/>
      <c r="D19" s="178"/>
      <c r="E19" s="178"/>
      <c r="F19" s="178"/>
      <c r="G19" s="178"/>
      <c r="H19" s="178"/>
      <c r="I19" s="178"/>
      <c r="J19" s="178"/>
      <c r="K19" s="178"/>
      <c r="L19" s="178"/>
      <c r="M19" s="178"/>
      <c r="N19" s="178"/>
      <c r="O19" s="178"/>
      <c r="P19" s="178"/>
      <c r="Q19" s="178"/>
      <c r="R19" s="178"/>
      <c r="S19" s="178"/>
      <c r="T19" s="179"/>
      <c r="U19" s="2"/>
      <c r="V19" s="2"/>
      <c r="W19" s="2"/>
      <c r="X19" s="2"/>
      <c r="Y19" s="2"/>
      <c r="Z19" s="2"/>
      <c r="AA19" s="2"/>
      <c r="AB19" s="2"/>
      <c r="AC19" s="2"/>
      <c r="AD19" s="2"/>
      <c r="AE19" s="2"/>
      <c r="AF19" s="2"/>
      <c r="AG19" s="2"/>
      <c r="AH19" s="2"/>
      <c r="AI19" s="2"/>
      <c r="AJ19" s="2"/>
      <c r="AK19" s="2"/>
    </row>
    <row r="20" spans="1:37" x14ac:dyDescent="0.3">
      <c r="A20" s="2"/>
      <c r="B20" s="180"/>
      <c r="C20" s="182"/>
      <c r="D20" s="182"/>
      <c r="E20" s="182"/>
      <c r="F20" s="182"/>
      <c r="G20" s="182"/>
      <c r="H20" s="182"/>
      <c r="I20" s="182"/>
      <c r="J20" s="182"/>
      <c r="K20" s="182"/>
      <c r="L20" s="182"/>
      <c r="M20" s="182"/>
      <c r="N20" s="182"/>
      <c r="O20" s="182"/>
      <c r="P20" s="182"/>
      <c r="Q20" s="182"/>
      <c r="R20" s="182"/>
      <c r="S20" s="182"/>
      <c r="T20" s="183"/>
      <c r="U20" s="4"/>
      <c r="V20" s="4"/>
      <c r="W20" s="4"/>
      <c r="X20" s="4"/>
      <c r="Y20" s="4"/>
      <c r="Z20" s="4"/>
      <c r="AA20" s="4"/>
      <c r="AB20" s="2"/>
      <c r="AC20" s="2"/>
      <c r="AD20" s="2"/>
      <c r="AE20" s="2"/>
      <c r="AF20" s="2"/>
      <c r="AG20" s="2"/>
      <c r="AH20" s="2"/>
      <c r="AI20" s="2"/>
      <c r="AJ20" s="2"/>
      <c r="AK20" s="2"/>
    </row>
    <row r="21" spans="1:37" x14ac:dyDescent="0.3">
      <c r="A21" s="2"/>
      <c r="B21" s="180"/>
      <c r="C21" s="182"/>
      <c r="D21" s="182" t="s">
        <v>756</v>
      </c>
      <c r="E21" s="182"/>
      <c r="F21" s="182"/>
      <c r="G21" s="182"/>
      <c r="H21" s="182"/>
      <c r="I21" s="182"/>
      <c r="J21" s="182"/>
      <c r="K21" s="182"/>
      <c r="L21" s="182"/>
      <c r="M21" s="182"/>
      <c r="N21" s="182"/>
      <c r="O21" s="182"/>
      <c r="P21" s="182"/>
      <c r="Q21" s="182"/>
      <c r="R21" s="182"/>
      <c r="S21" s="182"/>
      <c r="T21" s="183"/>
      <c r="U21" s="4"/>
      <c r="V21" s="4"/>
      <c r="W21" s="4"/>
      <c r="X21" s="4"/>
      <c r="Y21" s="4"/>
      <c r="Z21" s="4"/>
      <c r="AA21" s="4"/>
      <c r="AB21" s="2"/>
      <c r="AC21" s="2"/>
      <c r="AD21" s="2"/>
      <c r="AE21" s="2"/>
      <c r="AF21" s="2"/>
      <c r="AG21" s="2"/>
      <c r="AH21" s="2"/>
      <c r="AI21" s="2"/>
      <c r="AJ21" s="2"/>
      <c r="AK21" s="2"/>
    </row>
    <row r="22" spans="1:37" x14ac:dyDescent="0.3">
      <c r="A22" s="2"/>
      <c r="B22" s="180"/>
      <c r="C22" s="182"/>
      <c r="D22" s="182"/>
      <c r="E22" s="182"/>
      <c r="F22" s="182"/>
      <c r="G22" s="182"/>
      <c r="H22" s="182"/>
      <c r="I22" s="182"/>
      <c r="J22" s="182"/>
      <c r="K22" s="182"/>
      <c r="L22" s="182"/>
      <c r="M22" s="182"/>
      <c r="N22" s="182"/>
      <c r="O22" s="182"/>
      <c r="P22" s="182"/>
      <c r="Q22" s="182"/>
      <c r="R22" s="181"/>
      <c r="S22" s="182"/>
      <c r="T22" s="183"/>
      <c r="U22" s="4"/>
      <c r="V22" s="4"/>
      <c r="W22" s="4"/>
      <c r="X22" s="4"/>
      <c r="Y22" s="4"/>
      <c r="Z22" s="4"/>
      <c r="AA22" s="4"/>
      <c r="AB22" s="2"/>
      <c r="AC22" s="2"/>
      <c r="AD22" s="2"/>
      <c r="AE22" s="2"/>
      <c r="AF22" s="2"/>
      <c r="AG22" s="2"/>
      <c r="AH22" s="2"/>
      <c r="AI22" s="2"/>
      <c r="AJ22" s="2"/>
      <c r="AK22" s="2"/>
    </row>
    <row r="23" spans="1:37" x14ac:dyDescent="0.3">
      <c r="A23" s="2"/>
      <c r="B23" s="180"/>
      <c r="C23" s="182"/>
      <c r="D23" s="182"/>
      <c r="E23" s="182"/>
      <c r="F23" s="182"/>
      <c r="G23" s="182"/>
      <c r="H23" s="182"/>
      <c r="I23" s="182"/>
      <c r="J23" s="182"/>
      <c r="K23" s="182"/>
      <c r="L23" s="182"/>
      <c r="M23" s="182"/>
      <c r="N23" s="182"/>
      <c r="O23" s="182"/>
      <c r="P23" s="182"/>
      <c r="Q23" s="182"/>
      <c r="R23" s="182"/>
      <c r="S23" s="182"/>
      <c r="T23" s="183"/>
      <c r="U23" s="2"/>
      <c r="V23" s="2"/>
      <c r="W23" s="2"/>
      <c r="X23" s="2"/>
      <c r="Y23" s="2"/>
      <c r="Z23" s="2"/>
      <c r="AA23" s="2"/>
      <c r="AB23" s="2"/>
      <c r="AC23" s="2"/>
      <c r="AD23" s="2"/>
      <c r="AE23" s="2"/>
      <c r="AF23" s="2"/>
      <c r="AG23" s="2"/>
      <c r="AH23" s="2"/>
      <c r="AI23" s="2"/>
      <c r="AJ23" s="2"/>
      <c r="AK23" s="2"/>
    </row>
    <row r="24" spans="1:37" x14ac:dyDescent="0.3">
      <c r="A24" s="2"/>
      <c r="B24" s="180"/>
      <c r="C24" s="182"/>
      <c r="D24" s="182"/>
      <c r="E24" s="182"/>
      <c r="F24" s="182"/>
      <c r="G24" s="182"/>
      <c r="H24" s="182"/>
      <c r="I24" s="182"/>
      <c r="J24" s="182"/>
      <c r="K24" s="182"/>
      <c r="L24" s="182"/>
      <c r="M24" s="182"/>
      <c r="N24" s="182"/>
      <c r="O24" s="182"/>
      <c r="P24" s="182"/>
      <c r="Q24" s="182"/>
      <c r="R24" s="182"/>
      <c r="S24" s="182"/>
      <c r="T24" s="183"/>
      <c r="U24" s="2"/>
      <c r="V24" s="2"/>
      <c r="W24" s="2"/>
      <c r="X24" s="2"/>
      <c r="Y24" s="2"/>
      <c r="Z24" s="2"/>
      <c r="AA24" s="2"/>
      <c r="AB24" s="2"/>
      <c r="AC24" s="2"/>
      <c r="AD24" s="2"/>
      <c r="AE24" s="2"/>
      <c r="AF24" s="2"/>
      <c r="AG24" s="2"/>
      <c r="AH24" s="2"/>
      <c r="AI24" s="2"/>
      <c r="AJ24" s="2"/>
      <c r="AK24" s="2"/>
    </row>
    <row r="25" spans="1:37" x14ac:dyDescent="0.3">
      <c r="A25" s="2"/>
      <c r="B25" s="180"/>
      <c r="C25" s="182"/>
      <c r="D25" s="182"/>
      <c r="E25" s="182"/>
      <c r="F25" s="182"/>
      <c r="G25" s="182"/>
      <c r="H25" s="182"/>
      <c r="I25" s="182"/>
      <c r="J25" s="182"/>
      <c r="K25" s="182"/>
      <c r="L25" s="182"/>
      <c r="M25" s="182"/>
      <c r="N25" s="182"/>
      <c r="O25" s="182"/>
      <c r="P25" s="182"/>
      <c r="Q25" s="182"/>
      <c r="R25" s="182"/>
      <c r="S25" s="182"/>
      <c r="T25" s="183"/>
      <c r="U25" s="2"/>
      <c r="V25" s="2"/>
      <c r="W25" s="2"/>
      <c r="X25" s="2"/>
      <c r="Y25" s="2"/>
      <c r="Z25" s="2"/>
      <c r="AA25" s="2"/>
      <c r="AB25" s="2"/>
      <c r="AC25" s="2"/>
      <c r="AD25" s="2"/>
      <c r="AE25" s="2"/>
      <c r="AF25" s="2"/>
      <c r="AG25" s="2"/>
      <c r="AH25" s="2"/>
      <c r="AI25" s="2"/>
      <c r="AJ25" s="2"/>
      <c r="AK25" s="2"/>
    </row>
    <row r="26" spans="1:37" x14ac:dyDescent="0.3">
      <c r="A26" s="2"/>
      <c r="B26" s="180"/>
      <c r="C26" s="182"/>
      <c r="D26" s="182"/>
      <c r="E26" s="182"/>
      <c r="F26" s="182"/>
      <c r="G26" s="182"/>
      <c r="H26" s="182"/>
      <c r="I26" s="182"/>
      <c r="J26" s="182"/>
      <c r="K26" s="182"/>
      <c r="L26" s="182"/>
      <c r="M26" s="182"/>
      <c r="N26" s="182"/>
      <c r="O26" s="182"/>
      <c r="P26" s="182"/>
      <c r="Q26" s="182"/>
      <c r="R26" s="182"/>
      <c r="S26" s="182"/>
      <c r="T26" s="183"/>
      <c r="U26" s="2"/>
      <c r="V26" s="2"/>
      <c r="W26" s="2"/>
      <c r="X26" s="2"/>
      <c r="Y26" s="2"/>
      <c r="Z26" s="2"/>
      <c r="AA26" s="2"/>
      <c r="AB26" s="2"/>
      <c r="AC26" s="2"/>
      <c r="AD26" s="2"/>
      <c r="AE26" s="2"/>
      <c r="AF26" s="2"/>
      <c r="AG26" s="2"/>
      <c r="AH26" s="2"/>
      <c r="AI26" s="2"/>
      <c r="AJ26" s="2"/>
      <c r="AK26" s="2"/>
    </row>
    <row r="27" spans="1:37" x14ac:dyDescent="0.3">
      <c r="A27" s="2"/>
      <c r="B27" s="180"/>
      <c r="C27" s="182"/>
      <c r="D27" s="182"/>
      <c r="E27" s="182"/>
      <c r="F27" s="182"/>
      <c r="G27" s="182"/>
      <c r="H27" s="182"/>
      <c r="I27" s="182"/>
      <c r="J27" s="182"/>
      <c r="K27" s="182"/>
      <c r="L27" s="182"/>
      <c r="M27" s="182"/>
      <c r="N27" s="182"/>
      <c r="O27" s="182"/>
      <c r="P27" s="182"/>
      <c r="Q27" s="182"/>
      <c r="R27" s="182"/>
      <c r="S27" s="182"/>
      <c r="T27" s="183"/>
      <c r="U27" s="2"/>
      <c r="V27" s="2"/>
      <c r="W27" s="2"/>
      <c r="X27" s="2"/>
      <c r="Y27" s="2"/>
      <c r="Z27" s="2"/>
      <c r="AA27" s="2"/>
      <c r="AB27" s="2"/>
      <c r="AC27" s="2"/>
      <c r="AD27" s="2"/>
      <c r="AE27" s="2"/>
      <c r="AF27" s="2"/>
      <c r="AG27" s="2"/>
      <c r="AH27" s="2"/>
      <c r="AI27" s="2"/>
      <c r="AJ27" s="2"/>
      <c r="AK27" s="2"/>
    </row>
    <row r="28" spans="1:37" x14ac:dyDescent="0.3">
      <c r="A28" s="2"/>
      <c r="B28" s="180"/>
      <c r="C28" s="182"/>
      <c r="D28" s="182"/>
      <c r="E28" s="182"/>
      <c r="F28" s="182"/>
      <c r="G28" s="182"/>
      <c r="H28" s="182"/>
      <c r="I28" s="182"/>
      <c r="J28" s="182"/>
      <c r="K28" s="182"/>
      <c r="L28" s="182"/>
      <c r="M28" s="182"/>
      <c r="N28" s="182"/>
      <c r="O28" s="182"/>
      <c r="P28" s="182"/>
      <c r="Q28" s="182"/>
      <c r="R28" s="182"/>
      <c r="S28" s="182"/>
      <c r="T28" s="183"/>
      <c r="U28" s="2"/>
      <c r="V28" s="2"/>
      <c r="W28" s="2"/>
      <c r="X28" s="2"/>
      <c r="Y28" s="2"/>
      <c r="Z28" s="2"/>
      <c r="AA28" s="2"/>
      <c r="AB28" s="2"/>
      <c r="AC28" s="2"/>
      <c r="AD28" s="2"/>
      <c r="AE28" s="2"/>
      <c r="AF28" s="2"/>
      <c r="AG28" s="2"/>
      <c r="AH28" s="2"/>
      <c r="AI28" s="2"/>
      <c r="AJ28" s="2"/>
      <c r="AK28" s="2"/>
    </row>
    <row r="29" spans="1:37" x14ac:dyDescent="0.3">
      <c r="A29" s="2"/>
      <c r="B29" s="180"/>
      <c r="C29" s="182"/>
      <c r="D29" s="182"/>
      <c r="E29" s="182"/>
      <c r="F29" s="182"/>
      <c r="G29" s="182"/>
      <c r="H29" s="182"/>
      <c r="I29" s="182"/>
      <c r="J29" s="182"/>
      <c r="K29" s="182"/>
      <c r="L29" s="182"/>
      <c r="M29" s="182"/>
      <c r="N29" s="182"/>
      <c r="O29" s="182"/>
      <c r="P29" s="182"/>
      <c r="Q29" s="182"/>
      <c r="R29" s="182"/>
      <c r="S29" s="182"/>
      <c r="T29" s="183"/>
      <c r="U29" s="2"/>
      <c r="V29" s="2"/>
      <c r="W29" s="2"/>
      <c r="X29" s="2"/>
      <c r="Y29" s="2"/>
      <c r="Z29" s="2"/>
      <c r="AA29" s="2"/>
      <c r="AB29" s="2"/>
      <c r="AC29" s="2"/>
      <c r="AD29" s="2"/>
      <c r="AE29" s="2"/>
      <c r="AF29" s="2"/>
      <c r="AG29" s="2"/>
      <c r="AH29" s="2"/>
      <c r="AI29" s="2"/>
      <c r="AJ29" s="2"/>
      <c r="AK29" s="2"/>
    </row>
    <row r="30" spans="1:37" x14ac:dyDescent="0.3">
      <c r="A30" s="2"/>
      <c r="B30" s="180"/>
      <c r="C30" s="182"/>
      <c r="D30" s="182"/>
      <c r="E30" s="182"/>
      <c r="F30" s="182"/>
      <c r="G30" s="182"/>
      <c r="H30" s="182"/>
      <c r="I30" s="182"/>
      <c r="J30" s="182"/>
      <c r="K30" s="182"/>
      <c r="L30" s="182"/>
      <c r="M30" s="182"/>
      <c r="N30" s="182"/>
      <c r="O30" s="182"/>
      <c r="P30" s="182"/>
      <c r="Q30" s="182"/>
      <c r="R30" s="182"/>
      <c r="S30" s="182"/>
      <c r="T30" s="183"/>
      <c r="U30" s="2"/>
      <c r="V30" s="2"/>
      <c r="W30" s="2"/>
      <c r="X30" s="2"/>
      <c r="Y30" s="2"/>
      <c r="Z30" s="2"/>
      <c r="AA30" s="2"/>
      <c r="AB30" s="2"/>
      <c r="AC30" s="2"/>
      <c r="AD30" s="2"/>
      <c r="AE30" s="2"/>
      <c r="AF30" s="2"/>
      <c r="AG30" s="2"/>
      <c r="AH30" s="2"/>
      <c r="AI30" s="2"/>
      <c r="AJ30" s="2"/>
      <c r="AK30" s="2"/>
    </row>
    <row r="31" spans="1:37" x14ac:dyDescent="0.3">
      <c r="A31" s="2"/>
      <c r="B31" s="180"/>
      <c r="C31" s="182"/>
      <c r="D31" s="182"/>
      <c r="E31" s="182"/>
      <c r="F31" s="182"/>
      <c r="G31" s="182"/>
      <c r="H31" s="182"/>
      <c r="I31" s="182"/>
      <c r="J31" s="182"/>
      <c r="K31" s="182"/>
      <c r="L31" s="182"/>
      <c r="M31" s="182"/>
      <c r="N31" s="182"/>
      <c r="O31" s="182"/>
      <c r="P31" s="182"/>
      <c r="Q31" s="182"/>
      <c r="R31" s="182"/>
      <c r="S31" s="182"/>
      <c r="T31" s="183"/>
      <c r="U31" s="2"/>
      <c r="V31" s="2"/>
      <c r="W31" s="2"/>
      <c r="X31" s="2"/>
      <c r="Y31" s="2"/>
      <c r="Z31" s="2"/>
      <c r="AA31" s="2"/>
      <c r="AB31" s="2"/>
      <c r="AC31" s="2"/>
      <c r="AD31" s="2"/>
      <c r="AE31" s="2"/>
      <c r="AF31" s="2"/>
      <c r="AG31" s="2"/>
      <c r="AH31" s="2"/>
      <c r="AI31" s="2"/>
      <c r="AJ31" s="2"/>
      <c r="AK31" s="2"/>
    </row>
    <row r="32" spans="1:37" x14ac:dyDescent="0.3">
      <c r="A32" s="2"/>
      <c r="B32" s="180"/>
      <c r="C32" s="182"/>
      <c r="D32" s="182"/>
      <c r="E32" s="182"/>
      <c r="F32" s="182"/>
      <c r="G32" s="182"/>
      <c r="H32" s="182"/>
      <c r="I32" s="182"/>
      <c r="J32" s="182"/>
      <c r="K32" s="182"/>
      <c r="L32" s="182"/>
      <c r="M32" s="182"/>
      <c r="N32" s="182"/>
      <c r="O32" s="182"/>
      <c r="P32" s="182"/>
      <c r="Q32" s="182"/>
      <c r="R32" s="182"/>
      <c r="S32" s="182"/>
      <c r="T32" s="183"/>
      <c r="U32" s="2"/>
      <c r="V32" s="2"/>
      <c r="W32" s="2"/>
      <c r="X32" s="2"/>
      <c r="Y32" s="2"/>
      <c r="Z32" s="2"/>
      <c r="AA32" s="2"/>
      <c r="AB32" s="2"/>
      <c r="AC32" s="2"/>
      <c r="AD32" s="2"/>
      <c r="AE32" s="2"/>
      <c r="AF32" s="2"/>
      <c r="AG32" s="2"/>
      <c r="AH32" s="2"/>
      <c r="AI32" s="2"/>
      <c r="AJ32" s="2"/>
      <c r="AK32" s="2"/>
    </row>
    <row r="33" spans="1:37" x14ac:dyDescent="0.3">
      <c r="A33" s="2"/>
      <c r="B33" s="180"/>
      <c r="C33" s="182"/>
      <c r="D33" s="182"/>
      <c r="E33" s="182"/>
      <c r="F33" s="182"/>
      <c r="G33" s="182"/>
      <c r="H33" s="182"/>
      <c r="I33" s="182"/>
      <c r="J33" s="182"/>
      <c r="K33" s="182"/>
      <c r="L33" s="182"/>
      <c r="M33" s="182"/>
      <c r="N33" s="182"/>
      <c r="O33" s="182"/>
      <c r="P33" s="182"/>
      <c r="Q33" s="182"/>
      <c r="R33" s="182"/>
      <c r="S33" s="182"/>
      <c r="T33" s="183"/>
      <c r="U33" s="2"/>
      <c r="V33" s="2"/>
      <c r="W33" s="2"/>
      <c r="X33" s="2"/>
      <c r="Y33" s="2"/>
      <c r="Z33" s="2"/>
      <c r="AA33" s="2"/>
      <c r="AB33" s="2"/>
      <c r="AC33" s="2"/>
      <c r="AD33" s="2"/>
      <c r="AE33" s="2"/>
      <c r="AF33" s="2"/>
      <c r="AG33" s="2"/>
      <c r="AH33" s="2"/>
      <c r="AI33" s="2"/>
      <c r="AJ33" s="2"/>
      <c r="AK33" s="2"/>
    </row>
    <row r="34" spans="1:37" x14ac:dyDescent="0.3">
      <c r="A34" s="2"/>
      <c r="B34" s="180"/>
      <c r="C34" s="182"/>
      <c r="D34" s="182"/>
      <c r="E34" s="182"/>
      <c r="F34" s="182"/>
      <c r="G34" s="182"/>
      <c r="H34" s="182"/>
      <c r="I34" s="182"/>
      <c r="J34" s="182"/>
      <c r="K34" s="182"/>
      <c r="L34" s="182"/>
      <c r="M34" s="182"/>
      <c r="N34" s="182"/>
      <c r="O34" s="182"/>
      <c r="P34" s="182"/>
      <c r="Q34" s="182"/>
      <c r="R34" s="182"/>
      <c r="S34" s="182"/>
      <c r="T34" s="183"/>
      <c r="U34" s="2"/>
      <c r="V34" s="2"/>
      <c r="W34" s="2"/>
      <c r="X34" s="2"/>
      <c r="Y34" s="2"/>
      <c r="Z34" s="2"/>
      <c r="AA34" s="2"/>
      <c r="AB34" s="2"/>
      <c r="AC34" s="2"/>
      <c r="AD34" s="2"/>
      <c r="AE34" s="2"/>
      <c r="AF34" s="2"/>
      <c r="AG34" s="2"/>
      <c r="AH34" s="2"/>
      <c r="AI34" s="2"/>
      <c r="AJ34" s="2"/>
      <c r="AK34" s="2"/>
    </row>
    <row r="35" spans="1:37" x14ac:dyDescent="0.3">
      <c r="A35" s="2"/>
      <c r="B35" s="180"/>
      <c r="C35" s="182"/>
      <c r="D35" s="182"/>
      <c r="E35" s="182"/>
      <c r="F35" s="182"/>
      <c r="G35" s="182"/>
      <c r="H35" s="182"/>
      <c r="I35" s="182"/>
      <c r="J35" s="182"/>
      <c r="K35" s="182"/>
      <c r="L35" s="182"/>
      <c r="M35" s="182"/>
      <c r="N35" s="182"/>
      <c r="O35" s="182"/>
      <c r="P35" s="182"/>
      <c r="Q35" s="182"/>
      <c r="R35" s="182"/>
      <c r="S35" s="182"/>
      <c r="T35" s="183"/>
      <c r="U35" s="2"/>
      <c r="V35" s="2"/>
      <c r="W35" s="2"/>
      <c r="X35" s="2"/>
      <c r="Y35" s="2"/>
      <c r="Z35" s="2"/>
      <c r="AA35" s="2"/>
      <c r="AB35" s="2"/>
      <c r="AC35" s="2"/>
      <c r="AD35" s="2"/>
      <c r="AE35" s="2"/>
      <c r="AF35" s="2"/>
      <c r="AG35" s="2"/>
      <c r="AH35" s="2"/>
      <c r="AI35" s="2"/>
      <c r="AJ35" s="2"/>
      <c r="AK35" s="2"/>
    </row>
    <row r="36" spans="1:37" x14ac:dyDescent="0.3">
      <c r="A36" s="2"/>
      <c r="B36" s="180"/>
      <c r="C36" s="182"/>
      <c r="D36" s="182"/>
      <c r="E36" s="182"/>
      <c r="F36" s="182"/>
      <c r="G36" s="182"/>
      <c r="H36" s="182"/>
      <c r="I36" s="182"/>
      <c r="J36" s="182"/>
      <c r="K36" s="182"/>
      <c r="L36" s="182"/>
      <c r="M36" s="182"/>
      <c r="N36" s="182"/>
      <c r="O36" s="182"/>
      <c r="P36" s="182"/>
      <c r="Q36" s="182"/>
      <c r="R36" s="182"/>
      <c r="S36" s="182"/>
      <c r="T36" s="183"/>
      <c r="U36" s="2"/>
      <c r="V36" s="2"/>
      <c r="W36" s="2"/>
      <c r="X36" s="2"/>
      <c r="Y36" s="2"/>
      <c r="Z36" s="2"/>
      <c r="AA36" s="2"/>
      <c r="AB36" s="2"/>
      <c r="AC36" s="2"/>
      <c r="AD36" s="2"/>
      <c r="AE36" s="2"/>
      <c r="AF36" s="2"/>
      <c r="AG36" s="2"/>
      <c r="AH36" s="2"/>
      <c r="AI36" s="2"/>
      <c r="AJ36" s="2"/>
      <c r="AK36" s="2"/>
    </row>
    <row r="37" spans="1:37" x14ac:dyDescent="0.3">
      <c r="A37" s="2"/>
      <c r="B37" s="180"/>
      <c r="C37" s="182"/>
      <c r="D37" s="182"/>
      <c r="E37" s="182"/>
      <c r="F37" s="182"/>
      <c r="G37" s="182"/>
      <c r="H37" s="182"/>
      <c r="I37" s="182"/>
      <c r="J37" s="182"/>
      <c r="K37" s="182"/>
      <c r="L37" s="182"/>
      <c r="M37" s="182"/>
      <c r="N37" s="182"/>
      <c r="O37" s="182"/>
      <c r="P37" s="182"/>
      <c r="Q37" s="182"/>
      <c r="R37" s="182"/>
      <c r="S37" s="182"/>
      <c r="T37" s="183"/>
      <c r="U37" s="2"/>
      <c r="V37" s="2"/>
      <c r="W37" s="2"/>
      <c r="X37" s="2"/>
      <c r="Y37" s="2"/>
      <c r="Z37" s="2"/>
      <c r="AA37" s="2"/>
      <c r="AB37" s="2"/>
      <c r="AC37" s="2"/>
      <c r="AD37" s="2"/>
      <c r="AE37" s="2"/>
      <c r="AF37" s="2"/>
      <c r="AG37" s="2"/>
      <c r="AH37" s="2"/>
      <c r="AI37" s="2"/>
      <c r="AJ37" s="2"/>
      <c r="AK37" s="2"/>
    </row>
    <row r="38" spans="1:37" x14ac:dyDescent="0.3">
      <c r="A38" s="2"/>
      <c r="B38" s="180"/>
      <c r="C38" s="182"/>
      <c r="D38" s="182"/>
      <c r="E38" s="182"/>
      <c r="F38" s="182"/>
      <c r="G38" s="182"/>
      <c r="H38" s="182"/>
      <c r="I38" s="182"/>
      <c r="J38" s="182"/>
      <c r="K38" s="182"/>
      <c r="L38" s="182"/>
      <c r="M38" s="182"/>
      <c r="N38" s="182"/>
      <c r="O38" s="182"/>
      <c r="P38" s="182"/>
      <c r="Q38" s="182"/>
      <c r="R38" s="182"/>
      <c r="S38" s="182"/>
      <c r="T38" s="183"/>
      <c r="U38" s="2"/>
      <c r="V38" s="2"/>
      <c r="W38" s="2"/>
      <c r="X38" s="2"/>
      <c r="Y38" s="2"/>
      <c r="Z38" s="2"/>
      <c r="AA38" s="2"/>
      <c r="AB38" s="2"/>
      <c r="AC38" s="2"/>
      <c r="AD38" s="2"/>
      <c r="AE38" s="2"/>
      <c r="AF38" s="2"/>
      <c r="AG38" s="2"/>
      <c r="AH38" s="2"/>
      <c r="AI38" s="2"/>
      <c r="AJ38" s="2"/>
      <c r="AK38" s="2"/>
    </row>
    <row r="39" spans="1:37" x14ac:dyDescent="0.3">
      <c r="A39" s="2"/>
      <c r="B39" s="184"/>
      <c r="C39" s="185"/>
      <c r="D39" s="185"/>
      <c r="E39" s="185"/>
      <c r="F39" s="185"/>
      <c r="G39" s="185"/>
      <c r="H39" s="185"/>
      <c r="I39" s="185"/>
      <c r="J39" s="185"/>
      <c r="K39" s="185"/>
      <c r="L39" s="185"/>
      <c r="M39" s="185"/>
      <c r="N39" s="185"/>
      <c r="O39" s="185"/>
      <c r="P39" s="185"/>
      <c r="Q39" s="185"/>
      <c r="R39" s="185"/>
      <c r="S39" s="185"/>
      <c r="T39" s="186"/>
      <c r="U39" s="2"/>
      <c r="V39" s="2"/>
      <c r="W39" s="2"/>
      <c r="X39" s="2"/>
      <c r="Y39" s="2"/>
      <c r="Z39" s="2"/>
      <c r="AA39" s="2"/>
      <c r="AB39" s="2"/>
      <c r="AC39" s="2"/>
      <c r="AD39" s="2"/>
      <c r="AE39" s="2"/>
      <c r="AF39" s="2"/>
      <c r="AG39" s="2"/>
      <c r="AH39" s="2"/>
      <c r="AI39" s="2"/>
      <c r="AJ39" s="2"/>
      <c r="AK39" s="2"/>
    </row>
    <row r="40" spans="1:37"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1:37"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1:37"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7"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1:37"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1:37"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7"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1:37"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1:37"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row>
    <row r="65" spans="1:37"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row>
    <row r="66" spans="1:37"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row>
    <row r="67" spans="1:37"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row>
    <row r="68" spans="1:37"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row>
    <row r="70" spans="1:37"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row>
    <row r="71" spans="1:37"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row>
    <row r="72" spans="1:37"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row>
    <row r="73" spans="1:37"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row>
    <row r="74" spans="1:37"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row>
    <row r="75" spans="1:37"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row>
    <row r="76" spans="1:37"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1:37"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row>
    <row r="78" spans="1:37"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row>
    <row r="79" spans="1:37"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row>
    <row r="80" spans="1:37"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row>
    <row r="81" spans="1:37"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row>
    <row r="82" spans="1:37"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row>
    <row r="83" spans="1:37"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row>
    <row r="84" spans="1:37"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row>
    <row r="85" spans="1:37"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row>
    <row r="86" spans="1:37"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row>
    <row r="87" spans="1:37"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row>
    <row r="88" spans="1:37"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row>
    <row r="89" spans="1:37"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row>
    <row r="90" spans="1:37"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row>
    <row r="91" spans="1:37"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row>
    <row r="92" spans="1:37"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row>
    <row r="93" spans="1:37"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row>
    <row r="94" spans="1:37"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row>
    <row r="95" spans="1:37"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row>
    <row r="96" spans="1:37"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row>
    <row r="97" spans="1:37"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row>
    <row r="98" spans="1:37" x14ac:dyDescent="0.3">
      <c r="A98" s="2"/>
      <c r="B98" s="122"/>
      <c r="C98" s="12"/>
      <c r="D98" s="12" t="s">
        <v>102</v>
      </c>
      <c r="E98" s="12" t="s">
        <v>103</v>
      </c>
      <c r="F98" s="447" t="s">
        <v>105</v>
      </c>
      <c r="G98" s="448"/>
      <c r="H98" s="122"/>
      <c r="I98" s="2"/>
      <c r="J98" s="2"/>
      <c r="K98" s="2"/>
      <c r="L98" s="2"/>
      <c r="M98" s="2"/>
      <c r="N98" s="2"/>
      <c r="O98" s="2"/>
      <c r="P98" s="449" t="s">
        <v>175</v>
      </c>
      <c r="Q98" s="450"/>
      <c r="R98" s="450"/>
      <c r="S98" s="450"/>
      <c r="T98" s="450"/>
      <c r="U98" s="450"/>
      <c r="V98" s="450"/>
      <c r="W98" s="451"/>
      <c r="X98" s="4"/>
      <c r="Y98" s="4"/>
      <c r="Z98" s="4"/>
      <c r="AA98" s="4"/>
      <c r="AB98" s="2"/>
      <c r="AC98" s="2"/>
      <c r="AD98" s="2"/>
      <c r="AE98" s="2"/>
      <c r="AF98" s="2"/>
      <c r="AG98" s="2"/>
      <c r="AH98" s="2"/>
      <c r="AI98" s="2"/>
      <c r="AJ98" s="2"/>
      <c r="AK98" s="2"/>
    </row>
    <row r="99" spans="1:37" x14ac:dyDescent="0.3">
      <c r="A99" s="2"/>
      <c r="B99" s="123"/>
      <c r="C99" s="136" t="s">
        <v>99</v>
      </c>
      <c r="D99" s="14" t="s">
        <v>101</v>
      </c>
      <c r="E99" s="14" t="s">
        <v>104</v>
      </c>
      <c r="F99" s="12" t="s">
        <v>92</v>
      </c>
      <c r="G99" s="13" t="s">
        <v>106</v>
      </c>
      <c r="H99" s="16" t="s">
        <v>26</v>
      </c>
      <c r="I99" s="2"/>
      <c r="J99" s="2"/>
      <c r="K99" s="2"/>
      <c r="L99" s="2"/>
      <c r="M99" s="2"/>
      <c r="N99" s="2"/>
      <c r="O99" s="2"/>
      <c r="P99" s="280"/>
      <c r="Q99" s="276" t="s">
        <v>31</v>
      </c>
      <c r="R99" s="276" t="s">
        <v>164</v>
      </c>
      <c r="S99" s="276" t="s">
        <v>32</v>
      </c>
      <c r="T99" s="276" t="s">
        <v>165</v>
      </c>
      <c r="U99" s="276" t="s">
        <v>68</v>
      </c>
      <c r="V99" s="276" t="s">
        <v>34</v>
      </c>
      <c r="W99" s="276" t="s">
        <v>166</v>
      </c>
      <c r="X99" s="4"/>
      <c r="Y99" s="4"/>
      <c r="Z99" s="4"/>
      <c r="AA99" s="4"/>
      <c r="AB99" s="2"/>
      <c r="AC99" s="2"/>
      <c r="AD99" s="2"/>
      <c r="AE99" s="2"/>
      <c r="AF99" s="2"/>
      <c r="AG99" s="2"/>
      <c r="AH99" s="2"/>
      <c r="AI99" s="2"/>
      <c r="AJ99" s="2"/>
      <c r="AK99" s="2"/>
    </row>
    <row r="100" spans="1:37" x14ac:dyDescent="0.3">
      <c r="A100" s="2"/>
      <c r="B100" s="10">
        <v>1</v>
      </c>
      <c r="C100" s="5">
        <v>15</v>
      </c>
      <c r="D100" s="5">
        <v>0.87</v>
      </c>
      <c r="E100" s="5">
        <f>SUM(C100*D100)</f>
        <v>13.05</v>
      </c>
      <c r="F100" s="45">
        <v>6.7000000000000004E-2</v>
      </c>
      <c r="G100" s="45">
        <v>0.10199999999999999</v>
      </c>
      <c r="H100" s="41">
        <v>0.03</v>
      </c>
      <c r="I100" s="2"/>
      <c r="J100" s="2"/>
      <c r="K100" s="2"/>
      <c r="L100" s="2"/>
      <c r="M100" s="2"/>
      <c r="N100" s="2"/>
      <c r="O100" s="2"/>
      <c r="P100" s="10"/>
      <c r="Q100" s="276" t="s">
        <v>172</v>
      </c>
      <c r="R100" s="169" t="s">
        <v>173</v>
      </c>
      <c r="S100" s="169" t="s">
        <v>172</v>
      </c>
      <c r="T100" s="169" t="s">
        <v>173</v>
      </c>
      <c r="U100" s="169" t="s">
        <v>173</v>
      </c>
      <c r="V100" s="169" t="s">
        <v>172</v>
      </c>
      <c r="W100" s="169" t="s">
        <v>174</v>
      </c>
      <c r="X100" s="4"/>
      <c r="Y100" s="4"/>
      <c r="Z100" s="4"/>
      <c r="AA100" s="4"/>
      <c r="AB100" s="2"/>
      <c r="AC100" s="2"/>
      <c r="AD100" s="2"/>
      <c r="AE100" s="2"/>
      <c r="AF100" s="2"/>
      <c r="AG100" s="2"/>
      <c r="AH100" s="2"/>
      <c r="AI100" s="2"/>
      <c r="AJ100" s="2"/>
      <c r="AK100" s="2"/>
    </row>
    <row r="101" spans="1:37" x14ac:dyDescent="0.3">
      <c r="A101" s="2"/>
      <c r="B101" s="10">
        <v>2</v>
      </c>
      <c r="C101" s="5">
        <v>15</v>
      </c>
      <c r="D101" s="5">
        <v>0.87</v>
      </c>
      <c r="E101" s="5">
        <f t="shared" ref="E101:E111" si="1">SUM(C101*D101)</f>
        <v>13.05</v>
      </c>
      <c r="F101" s="45">
        <v>6.7000000000000004E-2</v>
      </c>
      <c r="G101" s="45">
        <v>0.13200000000000001</v>
      </c>
      <c r="H101" s="28">
        <v>0.03</v>
      </c>
      <c r="I101" s="2"/>
      <c r="J101" s="2"/>
      <c r="K101" s="2"/>
      <c r="L101" s="2"/>
      <c r="M101" s="2"/>
      <c r="N101" s="2"/>
      <c r="O101" s="2"/>
      <c r="P101" s="10">
        <v>1</v>
      </c>
      <c r="Q101" s="27">
        <v>248</v>
      </c>
      <c r="R101" s="170">
        <f t="shared" ref="R101:R112" si="2">SUM(G6/Q101)</f>
        <v>-0.12096774193548387</v>
      </c>
      <c r="S101" s="27">
        <v>248</v>
      </c>
      <c r="T101" s="170">
        <f t="shared" ref="T101:T112" si="3">SUM(D6/S101)</f>
        <v>1.9366935483870966E-2</v>
      </c>
      <c r="U101" s="170">
        <f t="shared" ref="U101:U112" si="4">SUM(E6/S101)</f>
        <v>0</v>
      </c>
      <c r="V101" s="27">
        <v>248</v>
      </c>
      <c r="W101" s="170">
        <f t="shared" ref="W101:W112" si="5">SUM(H6/V101)</f>
        <v>1.7701612903225807</v>
      </c>
      <c r="X101" s="4"/>
      <c r="Y101" s="4"/>
      <c r="Z101" s="4"/>
      <c r="AA101" s="4"/>
      <c r="AB101" s="2"/>
      <c r="AC101" s="2"/>
      <c r="AD101" s="2"/>
      <c r="AE101" s="2"/>
      <c r="AF101" s="2"/>
      <c r="AG101" s="2"/>
      <c r="AH101" s="2"/>
      <c r="AI101" s="2"/>
      <c r="AJ101" s="2"/>
      <c r="AK101" s="2"/>
    </row>
    <row r="102" spans="1:37" x14ac:dyDescent="0.3">
      <c r="A102" s="2"/>
      <c r="B102" s="10">
        <v>3</v>
      </c>
      <c r="C102" s="5">
        <v>15</v>
      </c>
      <c r="D102" s="5">
        <v>0.87</v>
      </c>
      <c r="E102" s="5">
        <f t="shared" si="1"/>
        <v>13.05</v>
      </c>
      <c r="F102" s="45">
        <v>5.0999999999999997E-2</v>
      </c>
      <c r="G102" s="45">
        <v>0.14599999999999999</v>
      </c>
      <c r="H102" s="28">
        <v>0.03</v>
      </c>
      <c r="I102" s="2"/>
      <c r="J102" s="2"/>
      <c r="K102" s="2"/>
      <c r="L102" s="2"/>
      <c r="M102" s="2"/>
      <c r="N102" s="2"/>
      <c r="O102" s="2"/>
      <c r="P102" s="10">
        <v>2</v>
      </c>
      <c r="Q102" s="27">
        <v>248</v>
      </c>
      <c r="R102" s="170">
        <f t="shared" si="2"/>
        <v>2.721774193548387</v>
      </c>
      <c r="S102" s="27">
        <v>248</v>
      </c>
      <c r="T102" s="170">
        <f t="shared" si="3"/>
        <v>2.8474959677419354</v>
      </c>
      <c r="U102" s="170">
        <f t="shared" si="4"/>
        <v>0</v>
      </c>
      <c r="V102" s="27">
        <f>SUM(V101)</f>
        <v>248</v>
      </c>
      <c r="W102" s="170">
        <f t="shared" si="5"/>
        <v>3.778225806451613</v>
      </c>
      <c r="X102" s="4"/>
      <c r="Y102" s="4"/>
      <c r="Z102" s="4"/>
      <c r="AA102" s="4"/>
      <c r="AB102" s="2"/>
      <c r="AC102" s="2"/>
      <c r="AD102" s="2"/>
      <c r="AE102" s="2"/>
      <c r="AF102" s="2"/>
      <c r="AG102" s="2"/>
      <c r="AH102" s="2"/>
      <c r="AI102" s="2"/>
      <c r="AJ102" s="2"/>
      <c r="AK102" s="2"/>
    </row>
    <row r="103" spans="1:37" x14ac:dyDescent="0.3">
      <c r="A103" s="2"/>
      <c r="B103" s="10">
        <v>4</v>
      </c>
      <c r="C103" s="5">
        <v>15</v>
      </c>
      <c r="D103" s="5">
        <v>0.86</v>
      </c>
      <c r="E103" s="5">
        <f t="shared" si="1"/>
        <v>12.9</v>
      </c>
      <c r="F103" s="45">
        <v>1.0999999999999999E-2</v>
      </c>
      <c r="G103" s="45">
        <v>9.5000000000000001E-2</v>
      </c>
      <c r="H103" s="28">
        <v>0.03</v>
      </c>
      <c r="I103" s="2"/>
      <c r="J103" s="2"/>
      <c r="K103" s="2"/>
      <c r="L103" s="2"/>
      <c r="M103" s="2"/>
      <c r="N103" s="2"/>
      <c r="O103" s="2"/>
      <c r="P103" s="10">
        <v>3</v>
      </c>
      <c r="Q103" s="27">
        <v>248</v>
      </c>
      <c r="R103" s="170">
        <f t="shared" si="2"/>
        <v>5.854838709677419</v>
      </c>
      <c r="S103" s="27">
        <v>248</v>
      </c>
      <c r="T103" s="170">
        <f t="shared" si="3"/>
        <v>5.7489395161290329</v>
      </c>
      <c r="U103" s="170">
        <f t="shared" si="4"/>
        <v>0</v>
      </c>
      <c r="V103" s="27">
        <f>SUM(V101)</f>
        <v>248</v>
      </c>
      <c r="W103" s="170">
        <f t="shared" si="5"/>
        <v>5.657258064516129</v>
      </c>
      <c r="X103" s="4"/>
      <c r="Y103" s="4"/>
      <c r="Z103" s="4"/>
      <c r="AA103" s="4"/>
      <c r="AB103" s="2"/>
      <c r="AC103" s="2"/>
      <c r="AD103" s="2"/>
      <c r="AE103" s="2"/>
      <c r="AF103" s="2"/>
      <c r="AG103" s="2"/>
      <c r="AH103" s="2"/>
      <c r="AI103" s="2"/>
      <c r="AJ103" s="2"/>
      <c r="AK103" s="2"/>
    </row>
    <row r="104" spans="1:37" x14ac:dyDescent="0.3">
      <c r="A104" s="2"/>
      <c r="B104" s="10">
        <v>5</v>
      </c>
      <c r="C104" s="5">
        <v>15</v>
      </c>
      <c r="D104" s="5">
        <v>0.85</v>
      </c>
      <c r="E104" s="5">
        <f t="shared" si="1"/>
        <v>12.75</v>
      </c>
      <c r="F104" s="45">
        <v>3.6999999999999998E-2</v>
      </c>
      <c r="G104" s="45">
        <v>0.14000000000000001</v>
      </c>
      <c r="H104" s="28">
        <v>0.03</v>
      </c>
      <c r="I104" s="2"/>
      <c r="J104" s="2"/>
      <c r="K104" s="2"/>
      <c r="L104" s="2"/>
      <c r="M104" s="2"/>
      <c r="N104" s="2"/>
      <c r="O104" s="2"/>
      <c r="P104" s="10">
        <v>4</v>
      </c>
      <c r="Q104" s="27"/>
      <c r="R104" s="170" t="e">
        <f t="shared" si="2"/>
        <v>#DIV/0!</v>
      </c>
      <c r="S104" s="27">
        <v>248</v>
      </c>
      <c r="T104" s="170">
        <f t="shared" si="3"/>
        <v>7.4766169354838707</v>
      </c>
      <c r="U104" s="170">
        <f t="shared" si="4"/>
        <v>0</v>
      </c>
      <c r="V104" s="27">
        <f>SUM(V101)</f>
        <v>248</v>
      </c>
      <c r="W104" s="170">
        <f t="shared" si="5"/>
        <v>7.564516129032258</v>
      </c>
      <c r="X104" s="4"/>
      <c r="Y104" s="4"/>
      <c r="Z104" s="4"/>
      <c r="AA104" s="4"/>
      <c r="AB104" s="2"/>
      <c r="AC104" s="2"/>
      <c r="AD104" s="2"/>
      <c r="AE104" s="2"/>
      <c r="AF104" s="2"/>
      <c r="AG104" s="2"/>
      <c r="AH104" s="2"/>
      <c r="AI104" s="2"/>
      <c r="AJ104" s="2"/>
      <c r="AK104" s="2"/>
    </row>
    <row r="105" spans="1:37" x14ac:dyDescent="0.3">
      <c r="A105" s="2"/>
      <c r="B105" s="10">
        <v>6</v>
      </c>
      <c r="C105" s="5">
        <v>15</v>
      </c>
      <c r="D105" s="5">
        <v>0.85</v>
      </c>
      <c r="E105" s="5">
        <f t="shared" si="1"/>
        <v>12.75</v>
      </c>
      <c r="F105" s="45">
        <v>0</v>
      </c>
      <c r="G105" s="45">
        <v>0.24</v>
      </c>
      <c r="H105" s="28">
        <v>0.03</v>
      </c>
      <c r="I105" s="2"/>
      <c r="J105" s="2"/>
      <c r="K105" s="2"/>
      <c r="L105" s="2"/>
      <c r="M105" s="2"/>
      <c r="N105" s="2"/>
      <c r="O105" s="2"/>
      <c r="P105" s="10">
        <v>5</v>
      </c>
      <c r="Q105" s="27"/>
      <c r="R105" s="170" t="e">
        <f t="shared" si="2"/>
        <v>#DIV/0!</v>
      </c>
      <c r="S105" s="27">
        <v>248</v>
      </c>
      <c r="T105" s="170">
        <f t="shared" si="3"/>
        <v>9.4178467741935492</v>
      </c>
      <c r="U105" s="170">
        <f t="shared" si="4"/>
        <v>0</v>
      </c>
      <c r="V105" s="27">
        <f>SUM(V101)</f>
        <v>248</v>
      </c>
      <c r="W105" s="170">
        <f t="shared" si="5"/>
        <v>9.814516129032258</v>
      </c>
      <c r="X105" s="4"/>
      <c r="Y105" s="4"/>
      <c r="Z105" s="4"/>
      <c r="AA105" s="4"/>
      <c r="AB105" s="2"/>
      <c r="AC105" s="2"/>
      <c r="AD105" s="2"/>
      <c r="AE105" s="2"/>
      <c r="AF105" s="2"/>
      <c r="AG105" s="2"/>
      <c r="AH105" s="2"/>
      <c r="AI105" s="2"/>
      <c r="AJ105" s="2"/>
      <c r="AK105" s="2"/>
    </row>
    <row r="106" spans="1:37" x14ac:dyDescent="0.3">
      <c r="A106" s="2"/>
      <c r="B106" s="10">
        <v>7</v>
      </c>
      <c r="C106" s="5">
        <v>15</v>
      </c>
      <c r="D106" s="5">
        <v>0.85</v>
      </c>
      <c r="E106" s="5">
        <f t="shared" si="1"/>
        <v>12.75</v>
      </c>
      <c r="F106" s="45">
        <v>3.2000000000000001E-2</v>
      </c>
      <c r="G106" s="45">
        <v>0.183</v>
      </c>
      <c r="H106" s="28">
        <v>0.03</v>
      </c>
      <c r="I106" s="2"/>
      <c r="J106" s="2"/>
      <c r="K106" s="2"/>
      <c r="L106" s="2"/>
      <c r="M106" s="2"/>
      <c r="N106" s="2"/>
      <c r="O106" s="2"/>
      <c r="P106" s="10">
        <v>6</v>
      </c>
      <c r="Q106" s="27"/>
      <c r="R106" s="170" t="e">
        <f t="shared" si="2"/>
        <v>#DIV/0!</v>
      </c>
      <c r="S106" s="27">
        <v>248</v>
      </c>
      <c r="T106" s="170">
        <f t="shared" si="3"/>
        <v>8.9327056451612901</v>
      </c>
      <c r="U106" s="170">
        <f t="shared" si="4"/>
        <v>0</v>
      </c>
      <c r="V106" s="27">
        <f>SUM(V101)</f>
        <v>248</v>
      </c>
      <c r="W106" s="170">
        <f t="shared" si="5"/>
        <v>9.5241935483870961</v>
      </c>
      <c r="X106" s="4"/>
      <c r="Y106" s="4"/>
      <c r="Z106" s="4"/>
      <c r="AA106" s="4"/>
      <c r="AB106" s="2"/>
      <c r="AC106" s="2"/>
      <c r="AD106" s="2"/>
      <c r="AE106" s="2"/>
      <c r="AF106" s="2"/>
      <c r="AG106" s="2"/>
      <c r="AH106" s="2"/>
      <c r="AI106" s="2"/>
      <c r="AJ106" s="2"/>
      <c r="AK106" s="2"/>
    </row>
    <row r="107" spans="1:37" x14ac:dyDescent="0.3">
      <c r="A107" s="2"/>
      <c r="B107" s="10">
        <v>8</v>
      </c>
      <c r="C107" s="5">
        <v>14</v>
      </c>
      <c r="D107" s="5">
        <v>0.83</v>
      </c>
      <c r="E107" s="5">
        <v>11.6</v>
      </c>
      <c r="F107" s="45">
        <v>2.9000000000000001E-2</v>
      </c>
      <c r="G107" s="45">
        <v>0.17399999999999999</v>
      </c>
      <c r="H107" s="28">
        <v>0.03</v>
      </c>
      <c r="I107" s="2"/>
      <c r="J107" s="2"/>
      <c r="K107" s="2"/>
      <c r="L107" s="2"/>
      <c r="M107" s="2"/>
      <c r="N107" s="2"/>
      <c r="O107" s="2"/>
      <c r="P107" s="10">
        <v>7</v>
      </c>
      <c r="Q107" s="27"/>
      <c r="R107" s="170" t="e">
        <f t="shared" si="2"/>
        <v>#DIV/0!</v>
      </c>
      <c r="S107" s="27">
        <v>248</v>
      </c>
      <c r="T107" s="170">
        <f t="shared" si="3"/>
        <v>11.12320564516129</v>
      </c>
      <c r="U107" s="170">
        <f t="shared" si="4"/>
        <v>0</v>
      </c>
      <c r="V107" s="27">
        <f>SUM(V101)</f>
        <v>248</v>
      </c>
      <c r="W107" s="170">
        <f t="shared" si="5"/>
        <v>11.987903225806452</v>
      </c>
      <c r="X107" s="4"/>
      <c r="Y107" s="4"/>
      <c r="Z107" s="4"/>
      <c r="AA107" s="4"/>
      <c r="AB107" s="2"/>
      <c r="AC107" s="2"/>
      <c r="AD107" s="2"/>
      <c r="AE107" s="2"/>
      <c r="AF107" s="2"/>
      <c r="AG107" s="2"/>
      <c r="AH107" s="2"/>
      <c r="AI107" s="2"/>
      <c r="AJ107" s="2"/>
      <c r="AK107" s="2"/>
    </row>
    <row r="108" spans="1:37" x14ac:dyDescent="0.3">
      <c r="B108" s="10">
        <v>9</v>
      </c>
      <c r="C108" s="5">
        <v>14</v>
      </c>
      <c r="D108" s="5">
        <v>0.83</v>
      </c>
      <c r="E108" s="5">
        <v>11.6</v>
      </c>
      <c r="F108" s="45">
        <v>3.1E-2</v>
      </c>
      <c r="G108" s="45">
        <v>0.183</v>
      </c>
      <c r="H108" s="28">
        <v>0.03</v>
      </c>
      <c r="I108" s="2"/>
      <c r="J108" s="2"/>
      <c r="K108" s="2"/>
      <c r="L108" s="2"/>
      <c r="M108" s="2"/>
      <c r="N108" s="2"/>
      <c r="O108" s="2"/>
      <c r="P108" s="10">
        <v>8</v>
      </c>
      <c r="Q108" s="27"/>
      <c r="R108" s="170" t="e">
        <f t="shared" si="2"/>
        <v>#DIV/0!</v>
      </c>
      <c r="S108" s="27">
        <v>248</v>
      </c>
      <c r="T108" s="170">
        <f t="shared" si="3"/>
        <v>13.091165322580645</v>
      </c>
      <c r="U108" s="170">
        <f t="shared" si="4"/>
        <v>0</v>
      </c>
      <c r="V108" s="27">
        <f>SUM(V101)</f>
        <v>248</v>
      </c>
      <c r="W108" s="170">
        <f t="shared" si="5"/>
        <v>13.97983870967742</v>
      </c>
      <c r="X108" s="4"/>
      <c r="Y108" s="4"/>
      <c r="Z108" s="4"/>
      <c r="AA108" s="4"/>
      <c r="AB108" s="2"/>
    </row>
    <row r="109" spans="1:37" x14ac:dyDescent="0.3">
      <c r="B109" s="10">
        <v>10</v>
      </c>
      <c r="C109" s="5">
        <v>14</v>
      </c>
      <c r="D109" s="5">
        <v>0.83</v>
      </c>
      <c r="E109" s="5">
        <f t="shared" si="1"/>
        <v>11.62</v>
      </c>
      <c r="F109" s="45">
        <v>2.7E-2</v>
      </c>
      <c r="G109" s="45">
        <v>0.19900000000000001</v>
      </c>
      <c r="H109" s="28">
        <v>0.03</v>
      </c>
      <c r="I109" s="2"/>
      <c r="J109" s="2"/>
      <c r="K109" s="2"/>
      <c r="L109" s="2"/>
      <c r="M109" s="2"/>
      <c r="N109" s="2"/>
      <c r="O109" s="2"/>
      <c r="P109" s="10">
        <v>9</v>
      </c>
      <c r="Q109" s="27"/>
      <c r="R109" s="170" t="e">
        <f t="shared" si="2"/>
        <v>#DIV/0!</v>
      </c>
      <c r="S109" s="27">
        <v>248</v>
      </c>
      <c r="T109" s="170">
        <f t="shared" si="3"/>
        <v>15.523346774193548</v>
      </c>
      <c r="U109" s="170">
        <f t="shared" si="4"/>
        <v>0</v>
      </c>
      <c r="V109" s="27">
        <f>SUM(V101)</f>
        <v>248</v>
      </c>
      <c r="W109" s="170">
        <f t="shared" si="5"/>
        <v>16.133064516129032</v>
      </c>
      <c r="X109" s="4"/>
      <c r="Y109" s="4"/>
      <c r="Z109" s="4"/>
      <c r="AA109" s="4"/>
      <c r="AB109" s="2"/>
    </row>
    <row r="110" spans="1:37" x14ac:dyDescent="0.3">
      <c r="B110" s="10">
        <v>11</v>
      </c>
      <c r="C110" s="5">
        <v>14</v>
      </c>
      <c r="D110" s="5">
        <v>0.83</v>
      </c>
      <c r="E110" s="5">
        <f t="shared" si="1"/>
        <v>11.62</v>
      </c>
      <c r="F110" s="45">
        <v>2.9000000000000001E-2</v>
      </c>
      <c r="G110" s="45">
        <v>0.20799999999999999</v>
      </c>
      <c r="H110" s="28">
        <v>0.03</v>
      </c>
      <c r="I110" s="2"/>
      <c r="J110" s="2"/>
      <c r="K110" s="2"/>
      <c r="L110" s="2"/>
      <c r="M110" s="2"/>
      <c r="N110" s="2"/>
      <c r="O110" s="2"/>
      <c r="P110" s="10">
        <v>10</v>
      </c>
      <c r="Q110" s="27"/>
      <c r="R110" s="170" t="e">
        <f t="shared" si="2"/>
        <v>#DIV/0!</v>
      </c>
      <c r="S110" s="27">
        <v>248</v>
      </c>
      <c r="T110" s="170">
        <f t="shared" si="3"/>
        <v>16.883907258064514</v>
      </c>
      <c r="U110" s="170">
        <f t="shared" si="4"/>
        <v>0</v>
      </c>
      <c r="V110" s="27">
        <f>SUM(V101)</f>
        <v>248</v>
      </c>
      <c r="W110" s="170">
        <f t="shared" si="5"/>
        <v>18.133064516129032</v>
      </c>
      <c r="X110" s="4"/>
      <c r="Y110" s="4"/>
      <c r="Z110" s="4"/>
      <c r="AA110" s="4"/>
      <c r="AB110" s="2"/>
    </row>
    <row r="111" spans="1:37" x14ac:dyDescent="0.3">
      <c r="B111" s="10">
        <v>12</v>
      </c>
      <c r="C111" s="5">
        <v>14</v>
      </c>
      <c r="D111" s="5">
        <v>0.83</v>
      </c>
      <c r="E111" s="5">
        <f t="shared" si="1"/>
        <v>11.62</v>
      </c>
      <c r="F111" s="45">
        <v>2.8000000000000001E-2</v>
      </c>
      <c r="G111" s="45">
        <v>0.22500000000000001</v>
      </c>
      <c r="H111" s="28">
        <v>0.03</v>
      </c>
      <c r="I111" s="2"/>
      <c r="J111" s="2"/>
      <c r="K111" s="2"/>
      <c r="L111" s="2"/>
      <c r="M111" s="2"/>
      <c r="N111" s="2"/>
      <c r="O111" s="2"/>
      <c r="P111" s="10">
        <v>11</v>
      </c>
      <c r="Q111" s="27"/>
      <c r="R111" s="170" t="e">
        <f t="shared" si="2"/>
        <v>#DIV/0!</v>
      </c>
      <c r="S111" s="27">
        <v>248</v>
      </c>
      <c r="T111" s="170">
        <f t="shared" si="3"/>
        <v>18.981766129032259</v>
      </c>
      <c r="U111" s="170">
        <f t="shared" si="4"/>
        <v>0</v>
      </c>
      <c r="V111" s="27">
        <f>SUM(V101)</f>
        <v>248</v>
      </c>
      <c r="W111" s="170">
        <f t="shared" si="5"/>
        <v>19.70967741935484</v>
      </c>
      <c r="X111" s="2"/>
      <c r="Y111" s="2"/>
      <c r="Z111" s="2"/>
      <c r="AA111" s="2"/>
      <c r="AB111" s="2"/>
    </row>
    <row r="112" spans="1:37" x14ac:dyDescent="0.3">
      <c r="B112" s="2"/>
      <c r="C112" s="2"/>
      <c r="D112" s="2"/>
      <c r="E112" s="2"/>
      <c r="F112" s="2"/>
      <c r="G112" s="2"/>
      <c r="H112" s="2"/>
      <c r="I112" s="2"/>
      <c r="J112" s="2"/>
      <c r="K112" s="2"/>
      <c r="L112" s="2"/>
      <c r="M112" s="2"/>
      <c r="N112" s="2"/>
      <c r="O112" s="2"/>
      <c r="P112" s="10">
        <v>12</v>
      </c>
      <c r="Q112" s="27"/>
      <c r="R112" s="170" t="e">
        <f t="shared" si="2"/>
        <v>#DIV/0!</v>
      </c>
      <c r="S112" s="27">
        <v>248</v>
      </c>
      <c r="T112" s="170">
        <f t="shared" si="3"/>
        <v>21.236125000000001</v>
      </c>
      <c r="U112" s="170">
        <f t="shared" si="4"/>
        <v>0</v>
      </c>
      <c r="V112" s="39">
        <f>SUM(V101)</f>
        <v>248</v>
      </c>
      <c r="W112" s="170">
        <f t="shared" si="5"/>
        <v>21.866935483870968</v>
      </c>
      <c r="X112" s="2"/>
      <c r="Y112" s="2"/>
      <c r="Z112" s="2"/>
      <c r="AA112" s="2"/>
      <c r="AB112" s="2"/>
    </row>
    <row r="113" spans="2:28" x14ac:dyDescent="0.3">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sheetData>
  <mergeCells count="3">
    <mergeCell ref="P98:W98"/>
    <mergeCell ref="F98:G98"/>
    <mergeCell ref="B3:H4"/>
  </mergeCells>
  <hyperlinks>
    <hyperlink ref="F98:G98" location="sykefr!A1" display="sjukefråvere i %"/>
    <hyperlink ref="C99" location="'tal tils'!A1" display="tal tils"/>
    <hyperlink ref="A1" location="FREMSIDE_ØKONOMI!A1" display="TILBAKE TIL FRAMSIDA"/>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G111"/>
  <sheetViews>
    <sheetView workbookViewId="0"/>
  </sheetViews>
  <sheetFormatPr baseColWidth="10" defaultColWidth="11.453125" defaultRowHeight="12" x14ac:dyDescent="0.3"/>
  <cols>
    <col min="1" max="1" width="2.26953125" style="1" customWidth="1"/>
    <col min="2" max="2" width="2.81640625" style="1" customWidth="1"/>
    <col min="3" max="3" width="5.7265625" style="1" customWidth="1"/>
    <col min="4" max="4" width="6.453125" style="1" customWidth="1"/>
    <col min="5" max="5" width="6.54296875" style="1" customWidth="1"/>
    <col min="6" max="6" width="7.54296875" style="1" customWidth="1"/>
    <col min="7" max="7" width="7.453125" style="1" customWidth="1"/>
    <col min="8" max="8" width="7.1796875" style="1" customWidth="1"/>
    <col min="9" max="10" width="5.7265625" style="1" customWidth="1"/>
    <col min="11" max="15" width="11.453125" style="1"/>
    <col min="16" max="16" width="3.1796875" style="1" customWidth="1"/>
    <col min="17" max="17" width="5.1796875" style="1" customWidth="1"/>
    <col min="18" max="18" width="6.81640625" style="1" customWidth="1"/>
    <col min="19" max="19" width="5.1796875" style="1" customWidth="1"/>
    <col min="20" max="20" width="6.81640625" style="1" customWidth="1"/>
    <col min="21" max="21" width="6.26953125" style="1" customWidth="1"/>
    <col min="22" max="22" width="5.7265625" style="1" customWidth="1"/>
    <col min="23" max="23" width="6.26953125" style="1" customWidth="1"/>
    <col min="24" max="16384" width="11.453125" style="1"/>
  </cols>
  <sheetData>
    <row r="1" spans="1:33" ht="14.5" x14ac:dyDescent="0.35">
      <c r="A1" s="163" t="s">
        <v>36</v>
      </c>
      <c r="B1"/>
      <c r="C1"/>
      <c r="D1"/>
      <c r="E1" s="2"/>
      <c r="F1" s="2"/>
      <c r="G1" s="2"/>
      <c r="H1" s="2"/>
      <c r="I1" s="6"/>
      <c r="J1" s="6"/>
      <c r="K1" s="6"/>
      <c r="L1" s="2"/>
      <c r="M1" s="2"/>
      <c r="N1" s="2"/>
      <c r="O1" s="2"/>
      <c r="P1" s="2"/>
      <c r="Q1" s="2"/>
      <c r="R1" s="2"/>
      <c r="S1" s="2"/>
      <c r="T1" s="2"/>
      <c r="U1" s="2"/>
      <c r="V1" s="2"/>
      <c r="W1" s="2"/>
      <c r="X1" s="2"/>
      <c r="Y1" s="2"/>
      <c r="Z1" s="2"/>
      <c r="AA1" s="2"/>
      <c r="AB1" s="2"/>
      <c r="AC1" s="2"/>
      <c r="AD1" s="2"/>
      <c r="AE1" s="2"/>
      <c r="AF1" s="2"/>
      <c r="AG1" s="2"/>
    </row>
    <row r="2" spans="1:33"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3" ht="15" customHeight="1" x14ac:dyDescent="0.3">
      <c r="A3" s="2"/>
      <c r="B3" s="432" t="s">
        <v>530</v>
      </c>
      <c r="C3" s="433"/>
      <c r="D3" s="433"/>
      <c r="E3" s="433"/>
      <c r="F3" s="433"/>
      <c r="G3" s="433"/>
      <c r="H3" s="434"/>
      <c r="I3" s="196" t="s">
        <v>50</v>
      </c>
      <c r="J3" s="44" t="s">
        <v>91</v>
      </c>
      <c r="K3" s="2"/>
      <c r="L3" s="2"/>
      <c r="M3" s="2"/>
      <c r="N3" s="2"/>
      <c r="O3" s="2"/>
      <c r="P3" s="2"/>
      <c r="Q3" s="2"/>
      <c r="R3" s="2"/>
      <c r="S3" s="2"/>
      <c r="T3" s="2"/>
      <c r="U3" s="2"/>
      <c r="V3" s="2"/>
      <c r="W3" s="2"/>
      <c r="X3" s="2"/>
      <c r="Y3" s="2"/>
      <c r="Z3" s="2"/>
      <c r="AA3" s="2"/>
      <c r="AB3" s="2"/>
      <c r="AC3" s="2"/>
      <c r="AD3" s="2"/>
      <c r="AE3" s="2"/>
      <c r="AF3" s="2"/>
      <c r="AG3" s="2"/>
    </row>
    <row r="4" spans="1:33" x14ac:dyDescent="0.3">
      <c r="A4" s="2"/>
      <c r="B4" s="435"/>
      <c r="C4" s="436"/>
      <c r="D4" s="436"/>
      <c r="E4" s="436"/>
      <c r="F4" s="436"/>
      <c r="G4" s="436"/>
      <c r="H4" s="437"/>
      <c r="I4" s="23" t="s">
        <v>29</v>
      </c>
      <c r="J4" s="3" t="s">
        <v>30</v>
      </c>
      <c r="K4" s="2"/>
      <c r="L4" s="2"/>
      <c r="M4" s="2"/>
      <c r="N4" s="2"/>
      <c r="O4" s="2"/>
      <c r="P4" s="2"/>
      <c r="Q4" s="2"/>
      <c r="R4" s="2"/>
      <c r="S4" s="2"/>
      <c r="T4" s="2"/>
      <c r="U4" s="2"/>
      <c r="V4" s="2"/>
      <c r="W4" s="2"/>
      <c r="X4" s="2"/>
      <c r="Y4" s="2"/>
      <c r="Z4" s="2"/>
      <c r="AA4" s="2"/>
      <c r="AB4" s="2"/>
      <c r="AC4" s="2"/>
      <c r="AD4" s="2"/>
      <c r="AE4" s="2"/>
      <c r="AF4" s="2"/>
      <c r="AG4" s="2"/>
    </row>
    <row r="5" spans="1:33" x14ac:dyDescent="0.3">
      <c r="A5" s="2"/>
      <c r="B5" s="215"/>
      <c r="C5" s="217" t="s">
        <v>209</v>
      </c>
      <c r="D5" s="215" t="s">
        <v>210</v>
      </c>
      <c r="E5" s="215"/>
      <c r="F5" s="215" t="s">
        <v>33</v>
      </c>
      <c r="G5" s="215" t="s">
        <v>31</v>
      </c>
      <c r="H5" s="215" t="s">
        <v>34</v>
      </c>
      <c r="I5" s="26" t="s">
        <v>2</v>
      </c>
      <c r="J5" s="43" t="s">
        <v>35</v>
      </c>
      <c r="K5" s="2"/>
      <c r="L5" s="2"/>
      <c r="M5" s="2"/>
      <c r="N5" s="2"/>
      <c r="O5" s="2"/>
      <c r="P5" s="2"/>
      <c r="Q5" s="2"/>
      <c r="R5" s="2"/>
      <c r="S5" s="2"/>
      <c r="T5" s="2"/>
      <c r="U5" s="2"/>
      <c r="V5" s="2"/>
      <c r="W5" s="2"/>
      <c r="X5" s="2"/>
      <c r="Y5" s="2"/>
      <c r="Z5" s="2"/>
      <c r="AA5" s="2"/>
      <c r="AB5" s="2"/>
      <c r="AC5" s="2"/>
      <c r="AD5" s="2"/>
      <c r="AE5" s="2"/>
      <c r="AF5" s="2"/>
      <c r="AG5" s="2"/>
    </row>
    <row r="6" spans="1:33" x14ac:dyDescent="0.3">
      <c r="A6" s="2"/>
      <c r="B6" s="211">
        <v>1</v>
      </c>
      <c r="C6" s="193">
        <v>362</v>
      </c>
      <c r="D6" s="214">
        <v>-3.8769999999999998</v>
      </c>
      <c r="E6" s="211"/>
      <c r="F6" s="214">
        <f t="shared" ref="F6:F17" si="0">SUM(C6-D6)</f>
        <v>365.87700000000001</v>
      </c>
      <c r="G6" s="214">
        <v>-65</v>
      </c>
      <c r="H6" s="214">
        <v>416</v>
      </c>
      <c r="I6" s="41">
        <f>SUM(C6/D$17)</f>
        <v>9.6808864268891168E-2</v>
      </c>
      <c r="J6" s="28">
        <f>SUM(D6/D$17)</f>
        <v>-1.0368175877637873E-3</v>
      </c>
      <c r="K6" s="2"/>
      <c r="L6" s="2"/>
      <c r="M6" s="2"/>
      <c r="N6" s="2"/>
      <c r="O6" s="2"/>
      <c r="P6" s="2"/>
      <c r="Q6" s="2"/>
      <c r="R6" s="2"/>
      <c r="S6" s="2"/>
      <c r="T6" s="2"/>
      <c r="U6" s="2"/>
      <c r="V6" s="2"/>
      <c r="W6" s="2"/>
      <c r="X6" s="2"/>
      <c r="Y6" s="2"/>
      <c r="Z6" s="2"/>
      <c r="AA6" s="2"/>
      <c r="AB6" s="2"/>
      <c r="AC6" s="2"/>
      <c r="AD6" s="2"/>
      <c r="AE6" s="2"/>
      <c r="AF6" s="2"/>
      <c r="AG6" s="2"/>
    </row>
    <row r="7" spans="1:33" x14ac:dyDescent="0.3">
      <c r="A7" s="2"/>
      <c r="B7" s="211">
        <v>2</v>
      </c>
      <c r="C7" s="193">
        <v>796</v>
      </c>
      <c r="D7" s="214">
        <v>712.40499999999997</v>
      </c>
      <c r="E7" s="211"/>
      <c r="F7" s="214">
        <f t="shared" si="0"/>
        <v>83.595000000000027</v>
      </c>
      <c r="G7" s="214">
        <v>850</v>
      </c>
      <c r="H7" s="214">
        <v>818</v>
      </c>
      <c r="I7" s="41">
        <f t="shared" ref="I7:I17" si="1">SUM(C7/D$17)</f>
        <v>0.21287253027082145</v>
      </c>
      <c r="J7" s="28">
        <f t="shared" ref="J7:J17" si="2">SUM(D7/D$17)</f>
        <v>0.19051690317535747</v>
      </c>
      <c r="K7" s="2"/>
      <c r="L7" s="2"/>
      <c r="M7" s="2"/>
      <c r="N7" s="2"/>
      <c r="O7" s="2"/>
      <c r="P7" s="2"/>
      <c r="Q7" s="2"/>
      <c r="R7" s="2"/>
      <c r="S7" s="2"/>
      <c r="T7" s="2"/>
      <c r="U7" s="2"/>
      <c r="V7" s="2"/>
      <c r="W7" s="2"/>
      <c r="X7" s="2"/>
      <c r="Y7" s="2"/>
      <c r="Z7" s="2"/>
      <c r="AA7" s="2"/>
      <c r="AB7" s="2"/>
      <c r="AC7" s="2"/>
      <c r="AD7" s="2"/>
      <c r="AE7" s="2"/>
      <c r="AF7" s="2"/>
      <c r="AG7" s="2"/>
    </row>
    <row r="8" spans="1:33" x14ac:dyDescent="0.3">
      <c r="A8" s="2"/>
      <c r="B8" s="211">
        <v>3</v>
      </c>
      <c r="C8" s="193">
        <v>1163</v>
      </c>
      <c r="D8" s="214">
        <v>1083.087</v>
      </c>
      <c r="E8" s="211"/>
      <c r="F8" s="214">
        <f t="shared" si="0"/>
        <v>79.913000000000011</v>
      </c>
      <c r="G8" s="214">
        <v>1223</v>
      </c>
      <c r="H8" s="214">
        <v>1270</v>
      </c>
      <c r="I8" s="41">
        <f t="shared" si="1"/>
        <v>0.31101853354895143</v>
      </c>
      <c r="J8" s="28">
        <f t="shared" si="2"/>
        <v>0.28964757561989096</v>
      </c>
      <c r="K8" s="2"/>
      <c r="L8" s="2"/>
      <c r="M8" s="2"/>
      <c r="N8" s="2"/>
      <c r="O8" s="2"/>
      <c r="P8" s="2"/>
      <c r="Q8" s="2"/>
      <c r="R8" s="2"/>
      <c r="S8" s="2"/>
      <c r="T8" s="2"/>
      <c r="U8" s="2"/>
      <c r="V8" s="2"/>
      <c r="W8" s="2"/>
      <c r="X8" s="2"/>
      <c r="Y8" s="2"/>
      <c r="Z8" s="2"/>
      <c r="AA8" s="2"/>
      <c r="AB8" s="2"/>
      <c r="AC8" s="2"/>
      <c r="AD8" s="2"/>
      <c r="AE8" s="2"/>
      <c r="AF8" s="2"/>
      <c r="AG8" s="2"/>
    </row>
    <row r="9" spans="1:33" x14ac:dyDescent="0.3">
      <c r="A9" s="2"/>
      <c r="B9" s="211">
        <v>4</v>
      </c>
      <c r="C9" s="193">
        <v>1427</v>
      </c>
      <c r="D9" s="214">
        <v>1417.1759999999999</v>
      </c>
      <c r="E9" s="211"/>
      <c r="F9" s="214">
        <f t="shared" si="0"/>
        <v>9.8240000000000691</v>
      </c>
      <c r="G9" s="214">
        <v>1716</v>
      </c>
      <c r="H9" s="214">
        <v>1678</v>
      </c>
      <c r="I9" s="41">
        <f t="shared" si="1"/>
        <v>0.38161947323676154</v>
      </c>
      <c r="J9" s="28">
        <f t="shared" si="2"/>
        <v>0.37899226251140911</v>
      </c>
      <c r="K9" s="2"/>
      <c r="L9" s="2"/>
      <c r="M9" s="2"/>
      <c r="N9" s="2"/>
      <c r="O9" s="2"/>
      <c r="P9" s="2"/>
      <c r="Q9" s="2"/>
      <c r="R9" s="2"/>
      <c r="S9" s="2"/>
      <c r="T9" s="2"/>
      <c r="U9" s="2"/>
      <c r="V9" s="2"/>
      <c r="W9" s="2"/>
      <c r="X9" s="2"/>
      <c r="Y9" s="2"/>
      <c r="Z9" s="2"/>
      <c r="AA9" s="2"/>
      <c r="AB9" s="2"/>
      <c r="AC9" s="2"/>
      <c r="AD9" s="2"/>
      <c r="AE9" s="2"/>
      <c r="AF9" s="2"/>
      <c r="AG9" s="2"/>
    </row>
    <row r="10" spans="1:33" x14ac:dyDescent="0.3">
      <c r="A10" s="2"/>
      <c r="B10" s="211">
        <v>5</v>
      </c>
      <c r="C10" s="193">
        <v>1840</v>
      </c>
      <c r="D10" s="214">
        <v>1812.3109999999999</v>
      </c>
      <c r="E10" s="211"/>
      <c r="F10" s="214">
        <f t="shared" si="0"/>
        <v>27.689000000000078</v>
      </c>
      <c r="G10" s="214">
        <v>2200</v>
      </c>
      <c r="H10" s="214">
        <v>2143</v>
      </c>
      <c r="I10" s="41">
        <f t="shared" si="1"/>
        <v>0.49206715539988877</v>
      </c>
      <c r="J10" s="28">
        <f t="shared" si="2"/>
        <v>0.48466234699452598</v>
      </c>
      <c r="K10" s="2"/>
      <c r="L10" s="2"/>
      <c r="M10" s="2"/>
      <c r="N10" s="2"/>
      <c r="O10" s="2"/>
      <c r="P10" s="2"/>
      <c r="Q10" s="2"/>
      <c r="R10" s="2"/>
      <c r="S10" s="2"/>
      <c r="T10" s="2"/>
      <c r="U10" s="2"/>
      <c r="V10" s="2"/>
      <c r="W10" s="2"/>
      <c r="X10" s="2"/>
      <c r="Y10" s="2"/>
      <c r="Z10" s="2"/>
      <c r="AA10" s="2"/>
      <c r="AB10" s="2"/>
      <c r="AC10" s="2"/>
      <c r="AD10" s="2"/>
      <c r="AE10" s="2"/>
      <c r="AF10" s="2"/>
      <c r="AG10" s="2"/>
    </row>
    <row r="11" spans="1:33" x14ac:dyDescent="0.3">
      <c r="A11" s="2"/>
      <c r="B11" s="211">
        <v>6</v>
      </c>
      <c r="C11" s="193">
        <v>1491</v>
      </c>
      <c r="D11" s="214">
        <v>1729.252</v>
      </c>
      <c r="E11" s="211"/>
      <c r="F11" s="214">
        <f t="shared" si="0"/>
        <v>-238.25199999999995</v>
      </c>
      <c r="G11" s="214">
        <v>2236</v>
      </c>
      <c r="H11" s="214">
        <v>2085</v>
      </c>
      <c r="I11" s="41">
        <f t="shared" si="1"/>
        <v>0.39873485255501856</v>
      </c>
      <c r="J11" s="28">
        <f t="shared" si="2"/>
        <v>0.46245006120085241</v>
      </c>
      <c r="K11" s="2"/>
      <c r="L11" s="2"/>
      <c r="M11" s="2"/>
      <c r="N11" s="2"/>
      <c r="O11" s="2"/>
      <c r="P11" s="2"/>
      <c r="Q11" s="2"/>
      <c r="R11" s="2"/>
      <c r="S11" s="2"/>
      <c r="T11" s="2"/>
      <c r="U11" s="2"/>
      <c r="V11" s="2"/>
      <c r="W11" s="2"/>
      <c r="X11" s="2"/>
      <c r="Y11" s="2"/>
      <c r="Z11" s="2"/>
      <c r="AA11" s="2"/>
      <c r="AB11" s="2"/>
      <c r="AC11" s="2"/>
      <c r="AD11" s="2"/>
      <c r="AE11" s="2"/>
      <c r="AF11" s="2"/>
      <c r="AG11" s="2"/>
    </row>
    <row r="12" spans="1:33" x14ac:dyDescent="0.3">
      <c r="A12" s="2"/>
      <c r="B12" s="211">
        <v>7</v>
      </c>
      <c r="C12" s="193">
        <v>2005</v>
      </c>
      <c r="D12" s="214">
        <v>2174.4580000000001</v>
      </c>
      <c r="E12" s="211"/>
      <c r="F12" s="214">
        <f t="shared" si="0"/>
        <v>-169.45800000000008</v>
      </c>
      <c r="G12" s="214">
        <v>2772</v>
      </c>
      <c r="H12" s="214">
        <v>2564</v>
      </c>
      <c r="I12" s="41">
        <f t="shared" si="1"/>
        <v>0.53619274270477013</v>
      </c>
      <c r="J12" s="28">
        <f t="shared" si="2"/>
        <v>0.58151052315028884</v>
      </c>
      <c r="K12" s="2"/>
      <c r="L12" s="2"/>
      <c r="M12" s="2"/>
      <c r="N12" s="2"/>
      <c r="O12" s="2"/>
      <c r="P12" s="2"/>
      <c r="Q12" s="2"/>
      <c r="R12" s="2"/>
      <c r="S12" s="2"/>
      <c r="T12" s="2"/>
      <c r="U12" s="2"/>
      <c r="V12" s="2"/>
      <c r="W12" s="2"/>
      <c r="X12" s="2"/>
      <c r="Y12" s="2"/>
      <c r="Z12" s="2"/>
      <c r="AA12" s="2"/>
      <c r="AB12" s="2"/>
      <c r="AC12" s="2"/>
      <c r="AD12" s="2"/>
      <c r="AE12" s="2"/>
      <c r="AF12" s="2"/>
      <c r="AG12" s="2"/>
    </row>
    <row r="13" spans="1:33" x14ac:dyDescent="0.3">
      <c r="A13" s="2"/>
      <c r="B13" s="211">
        <v>8</v>
      </c>
      <c r="C13" s="193">
        <v>2441</v>
      </c>
      <c r="D13" s="214">
        <v>2471.5880000000002</v>
      </c>
      <c r="E13" s="211"/>
      <c r="F13" s="214">
        <f t="shared" si="0"/>
        <v>-30.588000000000193</v>
      </c>
      <c r="G13" s="214">
        <v>3145</v>
      </c>
      <c r="H13" s="214">
        <v>2977</v>
      </c>
      <c r="I13" s="41">
        <f t="shared" si="1"/>
        <v>0.65279126431039591</v>
      </c>
      <c r="J13" s="28">
        <f t="shared" si="2"/>
        <v>0.66097134591331541</v>
      </c>
      <c r="K13" s="2"/>
      <c r="L13" s="2"/>
      <c r="M13" s="2"/>
      <c r="N13" s="2"/>
      <c r="O13" s="2"/>
      <c r="P13" s="2"/>
      <c r="Q13" s="2"/>
      <c r="R13" s="2"/>
      <c r="S13" s="2"/>
      <c r="T13" s="2"/>
      <c r="U13" s="2"/>
      <c r="V13" s="2"/>
      <c r="W13" s="2"/>
      <c r="X13" s="2"/>
      <c r="Y13" s="2"/>
      <c r="Z13" s="2"/>
      <c r="AA13" s="2"/>
      <c r="AB13" s="2"/>
      <c r="AC13" s="2"/>
      <c r="AD13" s="2"/>
      <c r="AE13" s="2"/>
      <c r="AF13" s="2"/>
      <c r="AG13" s="2"/>
    </row>
    <row r="14" spans="1:33" x14ac:dyDescent="0.3">
      <c r="A14" s="2"/>
      <c r="B14" s="211">
        <v>9</v>
      </c>
      <c r="C14" s="193"/>
      <c r="D14" s="214">
        <v>2827.6179999999999</v>
      </c>
      <c r="E14" s="211"/>
      <c r="F14" s="214">
        <f t="shared" si="0"/>
        <v>-2827.6179999999999</v>
      </c>
      <c r="G14" s="214">
        <v>3533</v>
      </c>
      <c r="H14" s="214">
        <v>3419</v>
      </c>
      <c r="I14" s="41">
        <f t="shared" si="1"/>
        <v>0</v>
      </c>
      <c r="J14" s="28">
        <f t="shared" si="2"/>
        <v>0.75618366620517541</v>
      </c>
      <c r="K14" s="2"/>
      <c r="L14" s="2"/>
      <c r="M14" s="2"/>
      <c r="N14" s="2"/>
      <c r="O14" s="2"/>
      <c r="P14" s="2"/>
      <c r="Q14" s="2"/>
      <c r="R14" s="2"/>
      <c r="S14" s="2"/>
      <c r="T14" s="2"/>
      <c r="U14" s="2"/>
      <c r="V14" s="2"/>
      <c r="W14" s="2"/>
      <c r="X14" s="2"/>
      <c r="Y14" s="2"/>
      <c r="Z14" s="2"/>
      <c r="AA14" s="2"/>
      <c r="AB14" s="2"/>
      <c r="AC14" s="2"/>
      <c r="AD14" s="2"/>
      <c r="AE14" s="2"/>
      <c r="AF14" s="2"/>
      <c r="AG14" s="2"/>
    </row>
    <row r="15" spans="1:33" x14ac:dyDescent="0.3">
      <c r="A15" s="2"/>
      <c r="B15" s="211">
        <v>10</v>
      </c>
      <c r="C15" s="193"/>
      <c r="D15" s="214">
        <v>3105.69</v>
      </c>
      <c r="E15" s="211"/>
      <c r="F15" s="214">
        <f t="shared" si="0"/>
        <v>-3105.69</v>
      </c>
      <c r="G15" s="214">
        <v>3829</v>
      </c>
      <c r="H15" s="214">
        <v>3868</v>
      </c>
      <c r="I15" s="41">
        <f t="shared" si="1"/>
        <v>0</v>
      </c>
      <c r="J15" s="28">
        <f t="shared" si="2"/>
        <v>0.83054784992058728</v>
      </c>
      <c r="K15" s="2"/>
      <c r="L15" s="2"/>
      <c r="M15" s="2"/>
      <c r="N15" s="2"/>
      <c r="O15" s="2"/>
      <c r="P15" s="2"/>
      <c r="Q15" s="2"/>
      <c r="R15" s="2"/>
      <c r="S15" s="2"/>
      <c r="T15" s="2"/>
      <c r="U15" s="2"/>
      <c r="V15" s="2"/>
      <c r="W15" s="2"/>
      <c r="X15" s="2"/>
      <c r="Y15" s="2"/>
      <c r="Z15" s="2"/>
      <c r="AA15" s="2"/>
      <c r="AB15" s="2"/>
      <c r="AC15" s="2"/>
      <c r="AD15" s="2"/>
      <c r="AE15" s="2"/>
      <c r="AF15" s="2"/>
      <c r="AG15" s="2"/>
    </row>
    <row r="16" spans="1:33" x14ac:dyDescent="0.3">
      <c r="A16" s="2"/>
      <c r="B16" s="211">
        <v>11</v>
      </c>
      <c r="C16" s="193"/>
      <c r="D16" s="214">
        <v>3390.712</v>
      </c>
      <c r="E16" s="211"/>
      <c r="F16" s="214">
        <f t="shared" si="0"/>
        <v>-3390.712</v>
      </c>
      <c r="G16" s="214">
        <v>4189</v>
      </c>
      <c r="H16" s="214">
        <v>4287</v>
      </c>
      <c r="I16" s="41">
        <f t="shared" si="1"/>
        <v>0</v>
      </c>
      <c r="J16" s="28">
        <f t="shared" si="2"/>
        <v>0.90677065685884117</v>
      </c>
      <c r="K16" s="2"/>
      <c r="L16" s="2"/>
      <c r="M16" s="2"/>
      <c r="N16" s="2"/>
      <c r="O16" s="2"/>
      <c r="P16" s="2"/>
      <c r="Q16" s="2"/>
      <c r="R16" s="2"/>
      <c r="S16" s="2"/>
      <c r="T16" s="2"/>
      <c r="U16" s="2"/>
      <c r="V16" s="2"/>
      <c r="W16" s="2"/>
      <c r="X16" s="2"/>
      <c r="Y16" s="2"/>
      <c r="Z16" s="2"/>
      <c r="AA16" s="2"/>
      <c r="AB16" s="2"/>
      <c r="AC16" s="2"/>
      <c r="AD16" s="2"/>
      <c r="AE16" s="2"/>
      <c r="AF16" s="2"/>
      <c r="AG16" s="2"/>
    </row>
    <row r="17" spans="1:33" x14ac:dyDescent="0.3">
      <c r="A17" s="2"/>
      <c r="B17" s="211">
        <v>12</v>
      </c>
      <c r="C17" s="193"/>
      <c r="D17" s="214">
        <v>3739.3270000000002</v>
      </c>
      <c r="E17" s="211"/>
      <c r="F17" s="214">
        <f t="shared" si="0"/>
        <v>-3739.3270000000002</v>
      </c>
      <c r="G17" s="211">
        <v>4586</v>
      </c>
      <c r="H17" s="214">
        <v>4671</v>
      </c>
      <c r="I17" s="41">
        <f t="shared" si="1"/>
        <v>0</v>
      </c>
      <c r="J17" s="28">
        <f t="shared" si="2"/>
        <v>1</v>
      </c>
      <c r="K17" s="2"/>
      <c r="L17" s="2"/>
      <c r="M17" s="2"/>
      <c r="N17" s="2"/>
      <c r="O17" s="2"/>
      <c r="P17" s="2"/>
      <c r="Q17" s="2"/>
      <c r="R17" s="2"/>
      <c r="S17" s="2"/>
      <c r="T17" s="2"/>
      <c r="U17" s="2"/>
      <c r="V17" s="2"/>
      <c r="W17" s="2"/>
      <c r="X17" s="2"/>
      <c r="Y17" s="2"/>
      <c r="Z17" s="2"/>
      <c r="AA17" s="2"/>
      <c r="AB17" s="2"/>
      <c r="AC17" s="2"/>
      <c r="AD17" s="2"/>
      <c r="AE17" s="2"/>
      <c r="AF17" s="2"/>
      <c r="AG17" s="2"/>
    </row>
    <row r="18" spans="1:33" x14ac:dyDescent="0.3">
      <c r="A18" s="2"/>
      <c r="B18" s="2"/>
      <c r="C18" s="2"/>
      <c r="D18" s="2"/>
      <c r="E18" s="2"/>
      <c r="F18" s="2"/>
      <c r="G18" s="2"/>
      <c r="H18" s="2"/>
      <c r="I18" s="2"/>
      <c r="J18" s="2"/>
      <c r="K18" s="2"/>
      <c r="L18" s="2"/>
      <c r="M18" s="2"/>
      <c r="N18" s="2"/>
      <c r="O18" s="2"/>
      <c r="P18" s="4"/>
      <c r="Q18" s="4"/>
      <c r="R18" s="4"/>
      <c r="S18" s="4"/>
      <c r="T18" s="4"/>
      <c r="U18" s="4"/>
      <c r="V18" s="4"/>
      <c r="W18" s="4"/>
      <c r="X18" s="4"/>
      <c r="Y18" s="4"/>
      <c r="Z18" s="4"/>
      <c r="AA18" s="4"/>
      <c r="AB18" s="2"/>
      <c r="AC18" s="2"/>
      <c r="AD18" s="2"/>
      <c r="AE18" s="2"/>
      <c r="AF18" s="2"/>
      <c r="AG18" s="2"/>
    </row>
    <row r="19" spans="1:33" x14ac:dyDescent="0.3">
      <c r="A19" s="2"/>
      <c r="B19" s="177"/>
      <c r="C19" s="178"/>
      <c r="D19" s="178"/>
      <c r="E19" s="178"/>
      <c r="F19" s="178"/>
      <c r="G19" s="178"/>
      <c r="H19" s="178"/>
      <c r="I19" s="178"/>
      <c r="J19" s="178"/>
      <c r="K19" s="178"/>
      <c r="L19" s="178"/>
      <c r="M19" s="178"/>
      <c r="N19" s="178"/>
      <c r="O19" s="178"/>
      <c r="P19" s="178"/>
      <c r="Q19" s="178"/>
      <c r="R19" s="179"/>
      <c r="S19" s="4"/>
      <c r="T19" s="4"/>
      <c r="U19" s="4"/>
      <c r="V19" s="4"/>
      <c r="W19" s="4"/>
      <c r="X19" s="4"/>
      <c r="Y19" s="4"/>
      <c r="Z19" s="4"/>
      <c r="AA19" s="4"/>
      <c r="AB19" s="2"/>
      <c r="AC19" s="2"/>
      <c r="AD19" s="2"/>
      <c r="AE19" s="2"/>
      <c r="AF19" s="2"/>
      <c r="AG19" s="2"/>
    </row>
    <row r="20" spans="1:33" x14ac:dyDescent="0.3">
      <c r="A20" s="2"/>
      <c r="B20" s="180"/>
      <c r="C20" s="182"/>
      <c r="D20" s="182"/>
      <c r="E20" s="182"/>
      <c r="F20" s="182"/>
      <c r="G20" s="182"/>
      <c r="H20" s="182"/>
      <c r="I20" s="182"/>
      <c r="J20" s="182"/>
      <c r="K20" s="182"/>
      <c r="L20" s="182"/>
      <c r="M20" s="182"/>
      <c r="N20" s="182"/>
      <c r="O20" s="182"/>
      <c r="P20" s="182"/>
      <c r="Q20" s="182"/>
      <c r="R20" s="183"/>
      <c r="S20" s="4"/>
      <c r="T20" s="4"/>
      <c r="U20" s="4"/>
      <c r="V20" s="4"/>
      <c r="W20" s="4"/>
      <c r="X20" s="4"/>
      <c r="Y20" s="4"/>
      <c r="Z20" s="4"/>
      <c r="AA20" s="4"/>
      <c r="AB20" s="2"/>
      <c r="AC20" s="2"/>
      <c r="AD20" s="2"/>
      <c r="AE20" s="2"/>
      <c r="AF20" s="2"/>
      <c r="AG20" s="2"/>
    </row>
    <row r="21" spans="1:33" x14ac:dyDescent="0.3">
      <c r="A21" s="2"/>
      <c r="B21" s="180"/>
      <c r="C21" s="182"/>
      <c r="D21" s="182"/>
      <c r="E21" s="182"/>
      <c r="F21" s="182"/>
      <c r="G21" s="182"/>
      <c r="H21" s="182"/>
      <c r="I21" s="340"/>
      <c r="J21" s="182"/>
      <c r="K21" s="182"/>
      <c r="L21" s="182"/>
      <c r="M21" s="182"/>
      <c r="N21" s="182"/>
      <c r="O21" s="182"/>
      <c r="P21" s="182"/>
      <c r="Q21" s="182"/>
      <c r="R21" s="341"/>
      <c r="S21" s="4"/>
      <c r="T21" s="4"/>
      <c r="U21" s="4"/>
      <c r="V21" s="4"/>
      <c r="W21" s="4"/>
      <c r="X21" s="4"/>
      <c r="Y21" s="4"/>
      <c r="Z21" s="4"/>
      <c r="AA21" s="4"/>
      <c r="AB21" s="2"/>
      <c r="AC21" s="2"/>
      <c r="AD21" s="2"/>
      <c r="AE21" s="2"/>
      <c r="AF21" s="2"/>
      <c r="AG21" s="2"/>
    </row>
    <row r="22" spans="1:33" x14ac:dyDescent="0.3">
      <c r="A22" s="2"/>
      <c r="B22" s="180"/>
      <c r="C22" s="182"/>
      <c r="D22" s="182" t="s">
        <v>757</v>
      </c>
      <c r="E22" s="182"/>
      <c r="F22" s="182"/>
      <c r="G22" s="182"/>
      <c r="H22" s="182"/>
      <c r="I22" s="340"/>
      <c r="J22" s="182"/>
      <c r="K22" s="182"/>
      <c r="L22" s="182"/>
      <c r="M22" s="182"/>
      <c r="N22" s="182"/>
      <c r="O22" s="182"/>
      <c r="P22" s="182"/>
      <c r="Q22" s="182"/>
      <c r="R22" s="183"/>
      <c r="S22" s="4"/>
      <c r="T22" s="4"/>
      <c r="U22" s="4"/>
      <c r="V22" s="4"/>
      <c r="W22" s="4"/>
      <c r="X22" s="4"/>
      <c r="Y22" s="4"/>
      <c r="Z22" s="4"/>
      <c r="AA22" s="4"/>
      <c r="AB22" s="2"/>
      <c r="AC22" s="2"/>
      <c r="AD22" s="2"/>
      <c r="AE22" s="2"/>
      <c r="AF22" s="2"/>
      <c r="AG22" s="2"/>
    </row>
    <row r="23" spans="1:33" x14ac:dyDescent="0.3">
      <c r="A23" s="2"/>
      <c r="B23" s="180"/>
      <c r="C23" s="182"/>
      <c r="D23" s="182"/>
      <c r="E23" s="182"/>
      <c r="F23" s="182"/>
      <c r="G23" s="182"/>
      <c r="H23" s="182"/>
      <c r="I23" s="182"/>
      <c r="J23" s="182"/>
      <c r="K23" s="182"/>
      <c r="L23" s="182"/>
      <c r="M23" s="182"/>
      <c r="N23" s="182"/>
      <c r="O23" s="182"/>
      <c r="P23" s="182"/>
      <c r="Q23" s="182"/>
      <c r="R23" s="183"/>
      <c r="S23" s="2"/>
      <c r="T23" s="2"/>
      <c r="U23" s="2"/>
      <c r="V23" s="2"/>
      <c r="W23" s="2"/>
      <c r="X23" s="2"/>
      <c r="Y23" s="2"/>
      <c r="Z23" s="2"/>
      <c r="AA23" s="2"/>
      <c r="AB23" s="2"/>
      <c r="AC23" s="2"/>
      <c r="AD23" s="2"/>
      <c r="AE23" s="2"/>
      <c r="AF23" s="2"/>
      <c r="AG23" s="2"/>
    </row>
    <row r="24" spans="1:33" x14ac:dyDescent="0.3">
      <c r="A24" s="2"/>
      <c r="B24" s="180"/>
      <c r="C24" s="182"/>
      <c r="D24" s="182"/>
      <c r="E24" s="182"/>
      <c r="F24" s="182"/>
      <c r="G24" s="182"/>
      <c r="H24" s="182"/>
      <c r="I24" s="182"/>
      <c r="J24" s="182"/>
      <c r="K24" s="182"/>
      <c r="L24" s="182"/>
      <c r="M24" s="182"/>
      <c r="N24" s="182"/>
      <c r="O24" s="182"/>
      <c r="P24" s="182"/>
      <c r="Q24" s="182"/>
      <c r="R24" s="183"/>
      <c r="S24" s="2"/>
      <c r="T24" s="2"/>
      <c r="U24" s="2"/>
      <c r="V24" s="2"/>
      <c r="W24" s="2"/>
      <c r="X24" s="2"/>
      <c r="Y24" s="2"/>
      <c r="Z24" s="2"/>
      <c r="AA24" s="2"/>
      <c r="AB24" s="2"/>
      <c r="AC24" s="2"/>
      <c r="AD24" s="2"/>
      <c r="AE24" s="2"/>
      <c r="AF24" s="2"/>
      <c r="AG24" s="2"/>
    </row>
    <row r="25" spans="1:33" x14ac:dyDescent="0.3">
      <c r="A25" s="2"/>
      <c r="B25" s="180"/>
      <c r="C25" s="182"/>
      <c r="D25" s="182"/>
      <c r="E25" s="182"/>
      <c r="F25" s="182"/>
      <c r="G25" s="182"/>
      <c r="H25" s="182"/>
      <c r="I25" s="182"/>
      <c r="J25" s="182"/>
      <c r="K25" s="182"/>
      <c r="L25" s="182"/>
      <c r="M25" s="182"/>
      <c r="N25" s="182"/>
      <c r="O25" s="182"/>
      <c r="P25" s="182"/>
      <c r="Q25" s="182"/>
      <c r="R25" s="183"/>
      <c r="S25" s="2"/>
      <c r="T25" s="2"/>
      <c r="U25" s="2"/>
      <c r="V25" s="2"/>
      <c r="W25" s="2"/>
      <c r="X25" s="2"/>
      <c r="Y25" s="2"/>
      <c r="Z25" s="2"/>
      <c r="AA25" s="2"/>
      <c r="AB25" s="2"/>
      <c r="AC25" s="2"/>
      <c r="AD25" s="2"/>
      <c r="AE25" s="2"/>
      <c r="AF25" s="2"/>
      <c r="AG25" s="2"/>
    </row>
    <row r="26" spans="1:33" x14ac:dyDescent="0.3">
      <c r="A26" s="2"/>
      <c r="B26" s="180"/>
      <c r="C26" s="182"/>
      <c r="D26" s="182"/>
      <c r="E26" s="182"/>
      <c r="F26" s="182"/>
      <c r="G26" s="182"/>
      <c r="H26" s="182"/>
      <c r="I26" s="182"/>
      <c r="J26" s="182"/>
      <c r="K26" s="182"/>
      <c r="L26" s="182"/>
      <c r="M26" s="182"/>
      <c r="N26" s="182"/>
      <c r="O26" s="182"/>
      <c r="P26" s="182"/>
      <c r="Q26" s="182"/>
      <c r="R26" s="183"/>
      <c r="S26" s="2"/>
      <c r="T26" s="2"/>
      <c r="U26" s="2"/>
      <c r="V26" s="2"/>
      <c r="W26" s="2"/>
      <c r="X26" s="2"/>
      <c r="Y26" s="2"/>
      <c r="Z26" s="2"/>
      <c r="AA26" s="2"/>
      <c r="AB26" s="2"/>
      <c r="AC26" s="2"/>
      <c r="AD26" s="2"/>
      <c r="AE26" s="2"/>
      <c r="AF26" s="2"/>
      <c r="AG26" s="2"/>
    </row>
    <row r="27" spans="1:33" x14ac:dyDescent="0.3">
      <c r="A27" s="2"/>
      <c r="B27" s="180"/>
      <c r="C27" s="182"/>
      <c r="D27" s="182"/>
      <c r="E27" s="182"/>
      <c r="F27" s="182"/>
      <c r="G27" s="182"/>
      <c r="H27" s="182"/>
      <c r="I27" s="182"/>
      <c r="J27" s="182"/>
      <c r="K27" s="182"/>
      <c r="L27" s="182"/>
      <c r="M27" s="182"/>
      <c r="N27" s="182"/>
      <c r="O27" s="182"/>
      <c r="P27" s="182"/>
      <c r="Q27" s="182"/>
      <c r="R27" s="183"/>
      <c r="S27" s="2"/>
      <c r="T27" s="2"/>
      <c r="U27" s="2"/>
      <c r="V27" s="2"/>
      <c r="W27" s="2"/>
      <c r="X27" s="2"/>
      <c r="Y27" s="2"/>
      <c r="Z27" s="2"/>
      <c r="AA27" s="2"/>
      <c r="AB27" s="2"/>
      <c r="AC27" s="2"/>
      <c r="AD27" s="2"/>
      <c r="AE27" s="2"/>
      <c r="AF27" s="2"/>
      <c r="AG27" s="2"/>
    </row>
    <row r="28" spans="1:33" x14ac:dyDescent="0.3">
      <c r="A28" s="2"/>
      <c r="B28" s="180"/>
      <c r="C28" s="182"/>
      <c r="D28" s="182"/>
      <c r="E28" s="182"/>
      <c r="F28" s="182"/>
      <c r="G28" s="182"/>
      <c r="H28" s="182"/>
      <c r="I28" s="182"/>
      <c r="J28" s="182"/>
      <c r="K28" s="182"/>
      <c r="L28" s="182"/>
      <c r="M28" s="182"/>
      <c r="N28" s="182"/>
      <c r="O28" s="182"/>
      <c r="P28" s="182"/>
      <c r="Q28" s="182"/>
      <c r="R28" s="183"/>
      <c r="S28" s="2"/>
      <c r="T28" s="2"/>
      <c r="U28" s="2"/>
      <c r="V28" s="2"/>
      <c r="W28" s="2"/>
      <c r="X28" s="2"/>
      <c r="Y28" s="2"/>
      <c r="Z28" s="2"/>
      <c r="AA28" s="2"/>
      <c r="AB28" s="2"/>
      <c r="AC28" s="2"/>
      <c r="AD28" s="2"/>
      <c r="AE28" s="2"/>
      <c r="AF28" s="2"/>
      <c r="AG28" s="2"/>
    </row>
    <row r="29" spans="1:33" x14ac:dyDescent="0.3">
      <c r="A29" s="2"/>
      <c r="B29" s="180"/>
      <c r="C29" s="182"/>
      <c r="D29" s="182"/>
      <c r="E29" s="182"/>
      <c r="F29" s="182"/>
      <c r="G29" s="182"/>
      <c r="H29" s="182"/>
      <c r="I29" s="182"/>
      <c r="J29" s="182"/>
      <c r="K29" s="182"/>
      <c r="L29" s="182"/>
      <c r="M29" s="182"/>
      <c r="N29" s="182"/>
      <c r="O29" s="182"/>
      <c r="P29" s="182"/>
      <c r="Q29" s="182"/>
      <c r="R29" s="183"/>
      <c r="S29" s="2"/>
      <c r="T29" s="2"/>
      <c r="U29" s="2"/>
      <c r="V29" s="2"/>
      <c r="W29" s="2"/>
      <c r="X29" s="2"/>
      <c r="Y29" s="2"/>
      <c r="Z29" s="2"/>
      <c r="AA29" s="2"/>
      <c r="AB29" s="2"/>
      <c r="AC29" s="2"/>
      <c r="AD29" s="2"/>
      <c r="AE29" s="2"/>
      <c r="AF29" s="2"/>
      <c r="AG29" s="2"/>
    </row>
    <row r="30" spans="1:33" x14ac:dyDescent="0.3">
      <c r="A30" s="2"/>
      <c r="B30" s="180"/>
      <c r="C30" s="182"/>
      <c r="D30" s="182"/>
      <c r="E30" s="182"/>
      <c r="F30" s="182"/>
      <c r="G30" s="182"/>
      <c r="H30" s="182"/>
      <c r="I30" s="182"/>
      <c r="J30" s="182"/>
      <c r="K30" s="182"/>
      <c r="L30" s="182"/>
      <c r="M30" s="182"/>
      <c r="N30" s="182"/>
      <c r="O30" s="182"/>
      <c r="P30" s="182"/>
      <c r="Q30" s="182"/>
      <c r="R30" s="183"/>
      <c r="S30" s="2"/>
      <c r="T30" s="2"/>
      <c r="U30" s="2"/>
      <c r="V30" s="2"/>
      <c r="W30" s="2"/>
      <c r="X30" s="2"/>
      <c r="Y30" s="2"/>
      <c r="Z30" s="2"/>
      <c r="AA30" s="2"/>
      <c r="AB30" s="2"/>
      <c r="AC30" s="2"/>
      <c r="AD30" s="2"/>
      <c r="AE30" s="2"/>
      <c r="AF30" s="2"/>
      <c r="AG30" s="2"/>
    </row>
    <row r="31" spans="1:33" x14ac:dyDescent="0.3">
      <c r="A31" s="2"/>
      <c r="B31" s="180"/>
      <c r="C31" s="182"/>
      <c r="D31" s="182"/>
      <c r="E31" s="182"/>
      <c r="F31" s="182"/>
      <c r="G31" s="182"/>
      <c r="H31" s="182"/>
      <c r="I31" s="182"/>
      <c r="J31" s="182"/>
      <c r="K31" s="182"/>
      <c r="L31" s="182"/>
      <c r="M31" s="182"/>
      <c r="N31" s="182"/>
      <c r="O31" s="182"/>
      <c r="P31" s="182"/>
      <c r="Q31" s="182"/>
      <c r="R31" s="183"/>
      <c r="S31" s="2"/>
      <c r="T31" s="2"/>
      <c r="U31" s="2"/>
      <c r="V31" s="2"/>
      <c r="W31" s="2"/>
      <c r="X31" s="2"/>
      <c r="Y31" s="2"/>
      <c r="Z31" s="2"/>
      <c r="AA31" s="2"/>
      <c r="AB31" s="2"/>
      <c r="AC31" s="2"/>
      <c r="AD31" s="2"/>
      <c r="AE31" s="2"/>
      <c r="AF31" s="2"/>
      <c r="AG31" s="2"/>
    </row>
    <row r="32" spans="1:33" x14ac:dyDescent="0.3">
      <c r="A32" s="2"/>
      <c r="B32" s="180"/>
      <c r="C32" s="182"/>
      <c r="D32" s="182"/>
      <c r="E32" s="182"/>
      <c r="F32" s="182"/>
      <c r="G32" s="182"/>
      <c r="H32" s="182"/>
      <c r="I32" s="182"/>
      <c r="J32" s="182"/>
      <c r="K32" s="182"/>
      <c r="L32" s="182"/>
      <c r="M32" s="182"/>
      <c r="N32" s="182"/>
      <c r="O32" s="182"/>
      <c r="P32" s="182"/>
      <c r="Q32" s="182"/>
      <c r="R32" s="183"/>
      <c r="S32" s="2"/>
      <c r="T32" s="2"/>
      <c r="U32" s="2"/>
      <c r="V32" s="2"/>
      <c r="W32" s="2"/>
      <c r="X32" s="2"/>
      <c r="Y32" s="2"/>
      <c r="Z32" s="2"/>
      <c r="AA32" s="2"/>
      <c r="AB32" s="2"/>
      <c r="AC32" s="2"/>
      <c r="AD32" s="2"/>
      <c r="AE32" s="2"/>
      <c r="AF32" s="2"/>
      <c r="AG32" s="2"/>
    </row>
    <row r="33" spans="1:33" x14ac:dyDescent="0.3">
      <c r="A33" s="2"/>
      <c r="B33" s="180"/>
      <c r="C33" s="182"/>
      <c r="D33" s="182"/>
      <c r="E33" s="182"/>
      <c r="F33" s="182"/>
      <c r="G33" s="182"/>
      <c r="H33" s="182"/>
      <c r="I33" s="182"/>
      <c r="J33" s="182"/>
      <c r="K33" s="182"/>
      <c r="L33" s="182"/>
      <c r="M33" s="182"/>
      <c r="N33" s="182"/>
      <c r="O33" s="182"/>
      <c r="P33" s="182"/>
      <c r="Q33" s="182"/>
      <c r="R33" s="183"/>
      <c r="S33" s="2"/>
      <c r="T33" s="2"/>
      <c r="U33" s="2"/>
      <c r="V33" s="2"/>
      <c r="W33" s="2"/>
      <c r="X33" s="2"/>
      <c r="Y33" s="2"/>
      <c r="Z33" s="2"/>
      <c r="AA33" s="2"/>
      <c r="AB33" s="2"/>
      <c r="AC33" s="2"/>
      <c r="AD33" s="2"/>
      <c r="AE33" s="2"/>
      <c r="AF33" s="2"/>
      <c r="AG33" s="2"/>
    </row>
    <row r="34" spans="1:33" x14ac:dyDescent="0.3">
      <c r="A34" s="2"/>
      <c r="B34" s="180"/>
      <c r="C34" s="182"/>
      <c r="D34" s="182"/>
      <c r="E34" s="182"/>
      <c r="F34" s="182"/>
      <c r="G34" s="182"/>
      <c r="H34" s="182"/>
      <c r="I34" s="182"/>
      <c r="J34" s="182"/>
      <c r="K34" s="182"/>
      <c r="L34" s="182"/>
      <c r="M34" s="182"/>
      <c r="N34" s="182"/>
      <c r="O34" s="182"/>
      <c r="P34" s="182"/>
      <c r="Q34" s="182"/>
      <c r="R34" s="183"/>
      <c r="S34" s="2"/>
      <c r="T34" s="2"/>
      <c r="U34" s="2"/>
      <c r="V34" s="2"/>
      <c r="W34" s="2"/>
      <c r="X34" s="2"/>
      <c r="Y34" s="2"/>
      <c r="Z34" s="2"/>
      <c r="AA34" s="2"/>
      <c r="AB34" s="2"/>
      <c r="AC34" s="2"/>
      <c r="AD34" s="2"/>
      <c r="AE34" s="2"/>
      <c r="AF34" s="2"/>
      <c r="AG34" s="2"/>
    </row>
    <row r="35" spans="1:33" x14ac:dyDescent="0.3">
      <c r="A35" s="2"/>
      <c r="B35" s="180"/>
      <c r="C35" s="182"/>
      <c r="D35" s="182"/>
      <c r="E35" s="182"/>
      <c r="F35" s="182"/>
      <c r="G35" s="182"/>
      <c r="H35" s="182"/>
      <c r="I35" s="182"/>
      <c r="J35" s="182"/>
      <c r="K35" s="182"/>
      <c r="L35" s="182"/>
      <c r="M35" s="182"/>
      <c r="N35" s="182"/>
      <c r="O35" s="182"/>
      <c r="P35" s="182"/>
      <c r="Q35" s="182"/>
      <c r="R35" s="183"/>
      <c r="S35" s="2"/>
      <c r="T35" s="2"/>
      <c r="U35" s="2"/>
      <c r="V35" s="2"/>
      <c r="W35" s="2"/>
      <c r="X35" s="2"/>
      <c r="Y35" s="2"/>
      <c r="Z35" s="2"/>
      <c r="AA35" s="2"/>
      <c r="AB35" s="2"/>
      <c r="AC35" s="2"/>
      <c r="AD35" s="2"/>
      <c r="AE35" s="2"/>
      <c r="AF35" s="2"/>
      <c r="AG35" s="2"/>
    </row>
    <row r="36" spans="1:33" x14ac:dyDescent="0.3">
      <c r="A36" s="2"/>
      <c r="B36" s="180"/>
      <c r="C36" s="182"/>
      <c r="D36" s="182"/>
      <c r="E36" s="182"/>
      <c r="F36" s="182"/>
      <c r="G36" s="182"/>
      <c r="H36" s="182"/>
      <c r="I36" s="182"/>
      <c r="J36" s="182"/>
      <c r="K36" s="182"/>
      <c r="L36" s="182"/>
      <c r="M36" s="182"/>
      <c r="N36" s="182"/>
      <c r="O36" s="182"/>
      <c r="P36" s="182"/>
      <c r="Q36" s="182"/>
      <c r="R36" s="183"/>
      <c r="S36" s="2"/>
      <c r="T36" s="2"/>
      <c r="U36" s="2"/>
      <c r="V36" s="2"/>
      <c r="W36" s="2"/>
      <c r="X36" s="2"/>
      <c r="Y36" s="2"/>
      <c r="Z36" s="2"/>
      <c r="AA36" s="2"/>
      <c r="AB36" s="2"/>
      <c r="AC36" s="2"/>
      <c r="AD36" s="2"/>
      <c r="AE36" s="2"/>
      <c r="AF36" s="2"/>
      <c r="AG36" s="2"/>
    </row>
    <row r="37" spans="1:33" x14ac:dyDescent="0.3">
      <c r="A37" s="2"/>
      <c r="B37" s="180"/>
      <c r="C37" s="182"/>
      <c r="D37" s="182"/>
      <c r="E37" s="182"/>
      <c r="F37" s="182"/>
      <c r="G37" s="182"/>
      <c r="H37" s="182"/>
      <c r="I37" s="182"/>
      <c r="J37" s="182"/>
      <c r="K37" s="182"/>
      <c r="L37" s="182"/>
      <c r="M37" s="182"/>
      <c r="N37" s="182"/>
      <c r="O37" s="182"/>
      <c r="P37" s="182"/>
      <c r="Q37" s="182"/>
      <c r="R37" s="183"/>
      <c r="S37" s="2"/>
      <c r="T37" s="2"/>
      <c r="U37" s="2"/>
      <c r="V37" s="2"/>
      <c r="W37" s="2"/>
      <c r="X37" s="2"/>
      <c r="Y37" s="2"/>
      <c r="Z37" s="2"/>
      <c r="AA37" s="2"/>
      <c r="AB37" s="2"/>
      <c r="AC37" s="2"/>
      <c r="AD37" s="2"/>
      <c r="AE37" s="2"/>
      <c r="AF37" s="2"/>
      <c r="AG37" s="2"/>
    </row>
    <row r="38" spans="1:33" x14ac:dyDescent="0.3">
      <c r="A38" s="2"/>
      <c r="B38" s="180"/>
      <c r="C38" s="182"/>
      <c r="D38" s="182"/>
      <c r="E38" s="182"/>
      <c r="F38" s="182"/>
      <c r="G38" s="182"/>
      <c r="H38" s="182"/>
      <c r="I38" s="182"/>
      <c r="J38" s="182"/>
      <c r="K38" s="182"/>
      <c r="L38" s="182"/>
      <c r="M38" s="182"/>
      <c r="N38" s="182"/>
      <c r="O38" s="182"/>
      <c r="P38" s="182"/>
      <c r="Q38" s="182"/>
      <c r="R38" s="183"/>
      <c r="S38" s="2"/>
      <c r="T38" s="2"/>
      <c r="U38" s="2"/>
      <c r="V38" s="2"/>
      <c r="W38" s="2"/>
      <c r="X38" s="2"/>
      <c r="Y38" s="2"/>
      <c r="Z38" s="2"/>
      <c r="AA38" s="2"/>
      <c r="AB38" s="2"/>
      <c r="AC38" s="2"/>
      <c r="AD38" s="2"/>
      <c r="AE38" s="2"/>
      <c r="AF38" s="2"/>
      <c r="AG38" s="2"/>
    </row>
    <row r="39" spans="1:33" x14ac:dyDescent="0.3">
      <c r="A39" s="2"/>
      <c r="B39" s="184"/>
      <c r="C39" s="185"/>
      <c r="D39" s="185"/>
      <c r="E39" s="185"/>
      <c r="F39" s="185"/>
      <c r="G39" s="185"/>
      <c r="H39" s="185"/>
      <c r="I39" s="185"/>
      <c r="J39" s="185"/>
      <c r="K39" s="185"/>
      <c r="L39" s="185"/>
      <c r="M39" s="185"/>
      <c r="N39" s="185"/>
      <c r="O39" s="185"/>
      <c r="P39" s="185"/>
      <c r="Q39" s="185"/>
      <c r="R39" s="186"/>
      <c r="S39" s="2"/>
      <c r="T39" s="2"/>
      <c r="U39" s="2"/>
      <c r="V39" s="2"/>
      <c r="W39" s="2"/>
      <c r="X39" s="2"/>
      <c r="Y39" s="2"/>
      <c r="Z39" s="2"/>
      <c r="AA39" s="2"/>
      <c r="AB39" s="2"/>
      <c r="AC39" s="2"/>
      <c r="AD39" s="2"/>
      <c r="AE39" s="2"/>
      <c r="AF39" s="2"/>
      <c r="AG39" s="2"/>
    </row>
    <row r="40" spans="1:33"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1:33"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x14ac:dyDescent="0.3">
      <c r="A97" s="2"/>
      <c r="B97" s="122"/>
      <c r="C97" s="12"/>
      <c r="D97" s="12" t="s">
        <v>102</v>
      </c>
      <c r="E97" s="12" t="s">
        <v>103</v>
      </c>
      <c r="F97" s="447" t="s">
        <v>105</v>
      </c>
      <c r="G97" s="448"/>
      <c r="H97" s="122"/>
      <c r="I97" s="46"/>
      <c r="J97" s="2"/>
      <c r="K97" s="2"/>
      <c r="L97" s="2"/>
      <c r="M97" s="2"/>
      <c r="N97" s="2"/>
      <c r="O97" s="2"/>
      <c r="P97" s="449" t="s">
        <v>175</v>
      </c>
      <c r="Q97" s="450"/>
      <c r="R97" s="450"/>
      <c r="S97" s="450"/>
      <c r="T97" s="450"/>
      <c r="U97" s="450"/>
      <c r="V97" s="450"/>
      <c r="W97" s="451"/>
      <c r="X97" s="4"/>
      <c r="Y97" s="4"/>
      <c r="Z97" s="4"/>
      <c r="AA97" s="4"/>
      <c r="AB97" s="2"/>
      <c r="AC97" s="2"/>
      <c r="AD97" s="2"/>
      <c r="AE97" s="2"/>
      <c r="AF97" s="2"/>
      <c r="AG97" s="2"/>
    </row>
    <row r="98" spans="1:33" x14ac:dyDescent="0.3">
      <c r="A98" s="2"/>
      <c r="B98" s="123"/>
      <c r="C98" s="136" t="s">
        <v>99</v>
      </c>
      <c r="D98" s="14" t="s">
        <v>101</v>
      </c>
      <c r="E98" s="14" t="s">
        <v>104</v>
      </c>
      <c r="F98" s="12" t="s">
        <v>92</v>
      </c>
      <c r="G98" s="13" t="s">
        <v>106</v>
      </c>
      <c r="H98" s="16" t="s">
        <v>26</v>
      </c>
      <c r="I98" s="46"/>
      <c r="J98" s="2"/>
      <c r="K98" s="2"/>
      <c r="L98" s="2"/>
      <c r="M98" s="2"/>
      <c r="N98" s="2"/>
      <c r="O98" s="2"/>
      <c r="P98" s="280"/>
      <c r="Q98" s="280" t="s">
        <v>31</v>
      </c>
      <c r="R98" s="280" t="s">
        <v>164</v>
      </c>
      <c r="S98" s="280" t="s">
        <v>32</v>
      </c>
      <c r="T98" s="280" t="s">
        <v>165</v>
      </c>
      <c r="U98" s="280" t="s">
        <v>68</v>
      </c>
      <c r="V98" s="280" t="s">
        <v>34</v>
      </c>
      <c r="W98" s="280" t="s">
        <v>166</v>
      </c>
      <c r="X98" s="4"/>
      <c r="Y98" s="4"/>
      <c r="Z98" s="4"/>
      <c r="AA98" s="4"/>
      <c r="AB98" s="2"/>
      <c r="AC98" s="2"/>
      <c r="AD98" s="2"/>
      <c r="AE98" s="2"/>
      <c r="AF98" s="2"/>
      <c r="AG98" s="2"/>
    </row>
    <row r="99" spans="1:33" x14ac:dyDescent="0.3">
      <c r="A99" s="2"/>
      <c r="B99" s="10">
        <v>1</v>
      </c>
      <c r="C99" s="10">
        <v>15</v>
      </c>
      <c r="D99" s="10">
        <v>0.88</v>
      </c>
      <c r="E99" s="10">
        <f>SUM(C99*D99)</f>
        <v>13.2</v>
      </c>
      <c r="F99" s="111">
        <v>0.1</v>
      </c>
      <c r="G99" s="111">
        <v>0.10299999999999999</v>
      </c>
      <c r="H99" s="121">
        <v>0.03</v>
      </c>
      <c r="I99" s="46"/>
      <c r="J99" s="2"/>
      <c r="K99" s="2"/>
      <c r="L99" s="2"/>
      <c r="M99" s="2"/>
      <c r="N99" s="2"/>
      <c r="O99" s="2"/>
      <c r="P99" s="10"/>
      <c r="Q99" s="280" t="s">
        <v>172</v>
      </c>
      <c r="R99" s="146" t="s">
        <v>173</v>
      </c>
      <c r="S99" s="146" t="s">
        <v>172</v>
      </c>
      <c r="T99" s="146" t="s">
        <v>173</v>
      </c>
      <c r="U99" s="146" t="s">
        <v>173</v>
      </c>
      <c r="V99" s="146" t="s">
        <v>172</v>
      </c>
      <c r="W99" s="146" t="s">
        <v>174</v>
      </c>
      <c r="X99" s="4"/>
      <c r="Y99" s="4"/>
      <c r="Z99" s="4"/>
      <c r="AA99" s="4"/>
      <c r="AB99" s="2"/>
      <c r="AC99" s="2"/>
      <c r="AD99" s="2"/>
      <c r="AE99" s="2"/>
      <c r="AF99" s="2"/>
      <c r="AG99" s="2"/>
    </row>
    <row r="100" spans="1:33" x14ac:dyDescent="0.3">
      <c r="A100" s="2"/>
      <c r="B100" s="10">
        <v>2</v>
      </c>
      <c r="C100" s="10">
        <v>15</v>
      </c>
      <c r="D100" s="10">
        <v>0.88</v>
      </c>
      <c r="E100" s="10">
        <f t="shared" ref="E100:E110" si="3">SUM(C100*D100)</f>
        <v>13.2</v>
      </c>
      <c r="F100" s="111">
        <v>0.12</v>
      </c>
      <c r="G100" s="111">
        <v>0.1</v>
      </c>
      <c r="H100" s="18">
        <v>0.03</v>
      </c>
      <c r="I100" s="173"/>
      <c r="J100" s="2"/>
      <c r="K100" s="2"/>
      <c r="L100" s="2"/>
      <c r="M100" s="2"/>
      <c r="N100" s="2"/>
      <c r="O100" s="2"/>
      <c r="P100" s="10">
        <v>1</v>
      </c>
      <c r="Q100" s="17">
        <v>248</v>
      </c>
      <c r="R100" s="124">
        <f t="shared" ref="R100:R111" si="4">SUM(G6/Q100)</f>
        <v>-0.26209677419354838</v>
      </c>
      <c r="S100" s="17">
        <v>248</v>
      </c>
      <c r="T100" s="124">
        <f t="shared" ref="T100:T111" si="5">SUM(D6/S100)</f>
        <v>-1.563306451612903E-2</v>
      </c>
      <c r="U100" s="124">
        <f t="shared" ref="U100:U111" si="6">SUM(F6/S100)</f>
        <v>1.4753104838709679</v>
      </c>
      <c r="V100" s="17">
        <v>248</v>
      </c>
      <c r="W100" s="124">
        <f t="shared" ref="W100:W111" si="7">SUM(H6/V100)</f>
        <v>1.6774193548387097</v>
      </c>
      <c r="X100" s="4"/>
      <c r="Y100" s="4"/>
      <c r="Z100" s="4"/>
      <c r="AA100" s="4"/>
      <c r="AB100" s="2"/>
      <c r="AC100" s="2"/>
      <c r="AD100" s="2"/>
      <c r="AE100" s="2"/>
      <c r="AF100" s="2"/>
      <c r="AG100" s="2"/>
    </row>
    <row r="101" spans="1:33" x14ac:dyDescent="0.3">
      <c r="A101" s="2"/>
      <c r="B101" s="10">
        <v>3</v>
      </c>
      <c r="C101" s="10">
        <v>15</v>
      </c>
      <c r="D101" s="10">
        <v>0.88</v>
      </c>
      <c r="E101" s="10">
        <f t="shared" si="3"/>
        <v>13.2</v>
      </c>
      <c r="F101" s="111">
        <v>1.7000000000000001E-2</v>
      </c>
      <c r="G101" s="111">
        <v>8.3000000000000004E-2</v>
      </c>
      <c r="H101" s="18">
        <v>0.03</v>
      </c>
      <c r="I101" s="173"/>
      <c r="J101" s="2"/>
      <c r="K101" s="2"/>
      <c r="L101" s="2"/>
      <c r="M101" s="2"/>
      <c r="N101" s="2"/>
      <c r="O101" s="2"/>
      <c r="P101" s="10">
        <v>2</v>
      </c>
      <c r="Q101" s="17">
        <v>248</v>
      </c>
      <c r="R101" s="124">
        <f t="shared" si="4"/>
        <v>3.4274193548387095</v>
      </c>
      <c r="S101" s="17">
        <v>248</v>
      </c>
      <c r="T101" s="124">
        <f t="shared" si="5"/>
        <v>2.8726008064516129</v>
      </c>
      <c r="U101" s="124">
        <f t="shared" si="6"/>
        <v>0.33707661290322594</v>
      </c>
      <c r="V101" s="17">
        <f>SUM(V100)</f>
        <v>248</v>
      </c>
      <c r="W101" s="124">
        <f t="shared" si="7"/>
        <v>3.2983870967741935</v>
      </c>
      <c r="X101" s="4"/>
      <c r="Y101" s="4"/>
      <c r="Z101" s="4"/>
      <c r="AA101" s="4"/>
      <c r="AB101" s="2"/>
      <c r="AC101" s="2"/>
      <c r="AD101" s="2"/>
      <c r="AE101" s="2"/>
      <c r="AF101" s="2"/>
      <c r="AG101" s="2"/>
    </row>
    <row r="102" spans="1:33" x14ac:dyDescent="0.3">
      <c r="A102" s="2"/>
      <c r="B102" s="10">
        <v>4</v>
      </c>
      <c r="C102" s="10">
        <v>15</v>
      </c>
      <c r="D102" s="10">
        <v>0.86</v>
      </c>
      <c r="E102" s="10">
        <f t="shared" si="3"/>
        <v>12.9</v>
      </c>
      <c r="F102" s="111">
        <v>0.02</v>
      </c>
      <c r="G102" s="111">
        <v>7.9000000000000001E-2</v>
      </c>
      <c r="H102" s="18">
        <v>0.03</v>
      </c>
      <c r="I102" s="173"/>
      <c r="J102" s="2"/>
      <c r="K102" s="2"/>
      <c r="L102" s="2"/>
      <c r="M102" s="2"/>
      <c r="N102" s="2"/>
      <c r="O102" s="2"/>
      <c r="P102" s="10">
        <v>3</v>
      </c>
      <c r="Q102" s="17"/>
      <c r="R102" s="124" t="e">
        <f t="shared" si="4"/>
        <v>#DIV/0!</v>
      </c>
      <c r="S102" s="17">
        <v>248</v>
      </c>
      <c r="T102" s="124">
        <f t="shared" si="5"/>
        <v>4.3672862903225802</v>
      </c>
      <c r="U102" s="124">
        <f t="shared" si="6"/>
        <v>0.32222983870967747</v>
      </c>
      <c r="V102" s="17">
        <f>SUM(V100)</f>
        <v>248</v>
      </c>
      <c r="W102" s="124">
        <f t="shared" si="7"/>
        <v>5.120967741935484</v>
      </c>
      <c r="X102" s="4"/>
      <c r="Y102" s="4"/>
      <c r="Z102" s="4"/>
      <c r="AA102" s="4"/>
      <c r="AB102" s="2"/>
      <c r="AC102" s="2"/>
      <c r="AD102" s="2"/>
      <c r="AE102" s="2"/>
      <c r="AF102" s="2"/>
      <c r="AG102" s="2"/>
    </row>
    <row r="103" spans="1:33" x14ac:dyDescent="0.3">
      <c r="A103" s="2"/>
      <c r="B103" s="10">
        <v>5</v>
      </c>
      <c r="C103" s="10">
        <v>15</v>
      </c>
      <c r="D103" s="10">
        <v>0.88</v>
      </c>
      <c r="E103" s="10">
        <f t="shared" si="3"/>
        <v>13.2</v>
      </c>
      <c r="F103" s="111">
        <v>3.1E-2</v>
      </c>
      <c r="G103" s="111">
        <v>9.8000000000000004E-2</v>
      </c>
      <c r="H103" s="18">
        <v>0.03</v>
      </c>
      <c r="I103" s="2"/>
      <c r="J103" s="2"/>
      <c r="K103" s="2"/>
      <c r="L103" s="2"/>
      <c r="M103" s="2"/>
      <c r="N103" s="2"/>
      <c r="O103" s="2"/>
      <c r="P103" s="10">
        <v>4</v>
      </c>
      <c r="Q103" s="17"/>
      <c r="R103" s="124" t="e">
        <f t="shared" si="4"/>
        <v>#DIV/0!</v>
      </c>
      <c r="S103" s="17">
        <v>248</v>
      </c>
      <c r="T103" s="124">
        <f t="shared" si="5"/>
        <v>5.714419354838709</v>
      </c>
      <c r="U103" s="124">
        <f t="shared" si="6"/>
        <v>3.9612903225806732E-2</v>
      </c>
      <c r="V103" s="17">
        <f>SUM(V100)</f>
        <v>248</v>
      </c>
      <c r="W103" s="124">
        <f t="shared" si="7"/>
        <v>6.7661290322580649</v>
      </c>
      <c r="X103" s="4"/>
      <c r="Y103" s="4"/>
      <c r="Z103" s="4"/>
      <c r="AA103" s="4"/>
      <c r="AB103" s="2"/>
      <c r="AC103" s="2"/>
      <c r="AD103" s="2"/>
      <c r="AE103" s="2"/>
      <c r="AF103" s="2"/>
      <c r="AG103" s="2"/>
    </row>
    <row r="104" spans="1:33" x14ac:dyDescent="0.3">
      <c r="B104" s="10">
        <v>6</v>
      </c>
      <c r="C104" s="10">
        <v>15</v>
      </c>
      <c r="D104" s="10">
        <v>0.88</v>
      </c>
      <c r="E104" s="10">
        <f t="shared" si="3"/>
        <v>13.2</v>
      </c>
      <c r="F104" s="111">
        <v>3.4000000000000002E-2</v>
      </c>
      <c r="G104" s="111">
        <v>0.11700000000000001</v>
      </c>
      <c r="H104" s="18">
        <v>0.03</v>
      </c>
      <c r="I104" s="46"/>
      <c r="J104" s="2"/>
      <c r="K104" s="2"/>
      <c r="L104" s="2"/>
      <c r="M104" s="2"/>
      <c r="N104" s="2"/>
      <c r="O104" s="2"/>
      <c r="P104" s="10">
        <v>5</v>
      </c>
      <c r="Q104" s="17"/>
      <c r="R104" s="124" t="e">
        <f t="shared" si="4"/>
        <v>#DIV/0!</v>
      </c>
      <c r="S104" s="17">
        <v>248</v>
      </c>
      <c r="T104" s="124">
        <f t="shared" si="5"/>
        <v>7.3077056451612901</v>
      </c>
      <c r="U104" s="124">
        <f t="shared" si="6"/>
        <v>0.11164919354838741</v>
      </c>
      <c r="V104" s="17">
        <f>SUM(V100)</f>
        <v>248</v>
      </c>
      <c r="W104" s="124">
        <f t="shared" si="7"/>
        <v>8.6411290322580641</v>
      </c>
      <c r="X104" s="4"/>
      <c r="Y104" s="4"/>
      <c r="Z104" s="4"/>
      <c r="AA104" s="4"/>
      <c r="AB104" s="2"/>
      <c r="AC104" s="2"/>
      <c r="AD104" s="2"/>
      <c r="AE104" s="2"/>
      <c r="AF104" s="2"/>
      <c r="AG104" s="2"/>
    </row>
    <row r="105" spans="1:33" x14ac:dyDescent="0.3">
      <c r="B105" s="10">
        <v>7</v>
      </c>
      <c r="C105" s="10">
        <v>15</v>
      </c>
      <c r="D105" s="10">
        <v>0.88</v>
      </c>
      <c r="E105" s="10">
        <v>13.2</v>
      </c>
      <c r="F105" s="111">
        <v>3.5999999999999997E-2</v>
      </c>
      <c r="G105" s="111">
        <v>0.113</v>
      </c>
      <c r="H105" s="18">
        <v>0.03</v>
      </c>
      <c r="I105" s="2"/>
      <c r="J105" s="2"/>
      <c r="K105" s="2"/>
      <c r="L105" s="2"/>
      <c r="M105" s="2"/>
      <c r="N105" s="2"/>
      <c r="O105" s="2"/>
      <c r="P105" s="10">
        <v>6</v>
      </c>
      <c r="Q105" s="17"/>
      <c r="R105" s="124" t="e">
        <f t="shared" si="4"/>
        <v>#DIV/0!</v>
      </c>
      <c r="S105" s="17">
        <v>248</v>
      </c>
      <c r="T105" s="124">
        <f t="shared" si="5"/>
        <v>6.9727903225806447</v>
      </c>
      <c r="U105" s="124">
        <f t="shared" si="6"/>
        <v>-0.96069354838709653</v>
      </c>
      <c r="V105" s="17">
        <f>SUM(V100)</f>
        <v>248</v>
      </c>
      <c r="W105" s="124">
        <f t="shared" si="7"/>
        <v>8.4072580645161299</v>
      </c>
      <c r="X105" s="4"/>
      <c r="Y105" s="4"/>
      <c r="Z105" s="4"/>
      <c r="AA105" s="4"/>
      <c r="AB105" s="2"/>
      <c r="AC105" s="2"/>
      <c r="AD105" s="2"/>
      <c r="AE105" s="2"/>
      <c r="AF105" s="2"/>
      <c r="AG105" s="2"/>
    </row>
    <row r="106" spans="1:33" x14ac:dyDescent="0.3">
      <c r="B106" s="10">
        <v>8</v>
      </c>
      <c r="C106" s="10">
        <v>15</v>
      </c>
      <c r="D106" s="10">
        <v>0.93</v>
      </c>
      <c r="E106" s="10">
        <v>9.6999999999999993</v>
      </c>
      <c r="F106" s="111">
        <v>4.2999999999999997E-2</v>
      </c>
      <c r="G106" s="111">
        <v>0.126</v>
      </c>
      <c r="H106" s="18">
        <v>0.03</v>
      </c>
      <c r="I106" s="173"/>
      <c r="J106" s="2"/>
      <c r="K106" s="2"/>
      <c r="L106" s="2"/>
      <c r="M106" s="2"/>
      <c r="N106" s="2"/>
      <c r="O106" s="2"/>
      <c r="P106" s="10">
        <v>7</v>
      </c>
      <c r="Q106" s="17"/>
      <c r="R106" s="124" t="e">
        <f t="shared" si="4"/>
        <v>#DIV/0!</v>
      </c>
      <c r="S106" s="17">
        <v>248</v>
      </c>
      <c r="T106" s="124">
        <f t="shared" si="5"/>
        <v>8.7679758064516129</v>
      </c>
      <c r="U106" s="124">
        <f t="shared" si="6"/>
        <v>-0.68329838709677448</v>
      </c>
      <c r="V106" s="17">
        <f>SUM(V100)</f>
        <v>248</v>
      </c>
      <c r="W106" s="124">
        <f t="shared" si="7"/>
        <v>10.338709677419354</v>
      </c>
      <c r="X106" s="4"/>
      <c r="Y106" s="4"/>
      <c r="Z106" s="4"/>
      <c r="AA106" s="4"/>
      <c r="AB106" s="2"/>
      <c r="AC106" s="2"/>
      <c r="AD106" s="2"/>
      <c r="AE106" s="2"/>
      <c r="AF106" s="2"/>
      <c r="AG106" s="2"/>
    </row>
    <row r="107" spans="1:33" x14ac:dyDescent="0.3">
      <c r="B107" s="10">
        <v>9</v>
      </c>
      <c r="C107" s="10">
        <v>10</v>
      </c>
      <c r="D107" s="10">
        <v>0.85</v>
      </c>
      <c r="E107" s="10">
        <v>8.5</v>
      </c>
      <c r="F107" s="111">
        <v>3.9E-2</v>
      </c>
      <c r="G107" s="111">
        <v>0.13200000000000001</v>
      </c>
      <c r="H107" s="18">
        <v>0.03</v>
      </c>
      <c r="I107" s="2"/>
      <c r="J107" s="2"/>
      <c r="K107" s="2"/>
      <c r="L107" s="2"/>
      <c r="M107" s="2"/>
      <c r="N107" s="2"/>
      <c r="O107" s="2"/>
      <c r="P107" s="10">
        <v>8</v>
      </c>
      <c r="Q107" s="17"/>
      <c r="R107" s="124" t="e">
        <f t="shared" si="4"/>
        <v>#DIV/0!</v>
      </c>
      <c r="S107" s="17">
        <v>248</v>
      </c>
      <c r="T107" s="124">
        <f t="shared" si="5"/>
        <v>9.9660806451612913</v>
      </c>
      <c r="U107" s="124">
        <f t="shared" si="6"/>
        <v>-0.12333870967742014</v>
      </c>
      <c r="V107" s="17">
        <f>SUM(V100)</f>
        <v>248</v>
      </c>
      <c r="W107" s="124">
        <f t="shared" si="7"/>
        <v>12.004032258064516</v>
      </c>
      <c r="X107" s="4"/>
      <c r="Y107" s="4"/>
      <c r="Z107" s="4"/>
      <c r="AA107" s="4"/>
      <c r="AB107" s="2"/>
      <c r="AC107" s="2"/>
      <c r="AD107" s="2"/>
      <c r="AE107" s="2"/>
      <c r="AF107" s="2"/>
      <c r="AG107" s="2"/>
    </row>
    <row r="108" spans="1:33" x14ac:dyDescent="0.3">
      <c r="B108" s="10">
        <v>10</v>
      </c>
      <c r="C108" s="10">
        <v>10</v>
      </c>
      <c r="D108" s="10">
        <v>0.85</v>
      </c>
      <c r="E108" s="10">
        <f t="shared" si="3"/>
        <v>8.5</v>
      </c>
      <c r="F108" s="111">
        <v>4.1000000000000002E-2</v>
      </c>
      <c r="G108" s="111">
        <v>0.14000000000000001</v>
      </c>
      <c r="H108" s="18">
        <v>0.03</v>
      </c>
      <c r="I108" s="2"/>
      <c r="J108" s="2"/>
      <c r="K108" s="2"/>
      <c r="L108" s="2"/>
      <c r="M108" s="2"/>
      <c r="N108" s="2"/>
      <c r="O108" s="2"/>
      <c r="P108" s="10">
        <v>9</v>
      </c>
      <c r="Q108" s="17"/>
      <c r="R108" s="124" t="e">
        <f t="shared" si="4"/>
        <v>#DIV/0!</v>
      </c>
      <c r="S108" s="17">
        <v>248</v>
      </c>
      <c r="T108" s="124">
        <f t="shared" si="5"/>
        <v>11.401685483870967</v>
      </c>
      <c r="U108" s="124">
        <f t="shared" si="6"/>
        <v>-11.401685483870967</v>
      </c>
      <c r="V108" s="17">
        <f>SUM(V100)</f>
        <v>248</v>
      </c>
      <c r="W108" s="124">
        <f t="shared" si="7"/>
        <v>13.786290322580646</v>
      </c>
      <c r="X108" s="2"/>
      <c r="Y108" s="2"/>
      <c r="Z108" s="2"/>
      <c r="AA108" s="2"/>
      <c r="AB108" s="2"/>
    </row>
    <row r="109" spans="1:33" x14ac:dyDescent="0.3">
      <c r="B109" s="10">
        <v>11</v>
      </c>
      <c r="C109" s="10">
        <v>10</v>
      </c>
      <c r="D109" s="10">
        <v>0.85</v>
      </c>
      <c r="E109" s="10">
        <f t="shared" si="3"/>
        <v>8.5</v>
      </c>
      <c r="F109" s="111">
        <v>0.04</v>
      </c>
      <c r="G109" s="111">
        <v>0.13900000000000001</v>
      </c>
      <c r="H109" s="18">
        <v>0.03</v>
      </c>
      <c r="I109" s="2"/>
      <c r="J109" s="2"/>
      <c r="K109" s="2"/>
      <c r="L109" s="2"/>
      <c r="M109" s="2"/>
      <c r="N109" s="2"/>
      <c r="O109" s="2"/>
      <c r="P109" s="10">
        <v>10</v>
      </c>
      <c r="Q109" s="17"/>
      <c r="R109" s="124" t="e">
        <f t="shared" si="4"/>
        <v>#DIV/0!</v>
      </c>
      <c r="S109" s="17">
        <v>248</v>
      </c>
      <c r="T109" s="124">
        <f t="shared" si="5"/>
        <v>12.522943548387097</v>
      </c>
      <c r="U109" s="124">
        <f t="shared" si="6"/>
        <v>-12.522943548387097</v>
      </c>
      <c r="V109" s="17">
        <f>SUM(V100)</f>
        <v>248</v>
      </c>
      <c r="W109" s="124">
        <f t="shared" si="7"/>
        <v>15.596774193548388</v>
      </c>
      <c r="X109" s="2"/>
      <c r="Y109" s="2"/>
      <c r="Z109" s="2"/>
      <c r="AA109" s="2"/>
      <c r="AB109" s="2"/>
    </row>
    <row r="110" spans="1:33" x14ac:dyDescent="0.3">
      <c r="B110" s="10">
        <v>12</v>
      </c>
      <c r="C110" s="10">
        <v>10</v>
      </c>
      <c r="D110" s="10">
        <v>0.85</v>
      </c>
      <c r="E110" s="10">
        <f t="shared" si="3"/>
        <v>8.5</v>
      </c>
      <c r="F110" s="111">
        <v>3.6999999999999998E-2</v>
      </c>
      <c r="G110" s="111">
        <v>0.13500000000000001</v>
      </c>
      <c r="H110" s="18">
        <v>0.03</v>
      </c>
      <c r="I110" s="2"/>
      <c r="J110" s="2"/>
      <c r="K110" s="2"/>
      <c r="L110" s="2"/>
      <c r="M110" s="2"/>
      <c r="N110" s="2"/>
      <c r="O110" s="2"/>
      <c r="P110" s="10">
        <v>11</v>
      </c>
      <c r="Q110" s="17"/>
      <c r="R110" s="124" t="e">
        <f t="shared" si="4"/>
        <v>#DIV/0!</v>
      </c>
      <c r="S110" s="17">
        <v>248</v>
      </c>
      <c r="T110" s="124">
        <f t="shared" si="5"/>
        <v>13.672225806451612</v>
      </c>
      <c r="U110" s="124">
        <f t="shared" si="6"/>
        <v>-13.672225806451612</v>
      </c>
      <c r="V110" s="17">
        <f>SUM(V100)</f>
        <v>248</v>
      </c>
      <c r="W110" s="124">
        <f t="shared" si="7"/>
        <v>17.286290322580644</v>
      </c>
      <c r="X110" s="2"/>
      <c r="Y110" s="2"/>
      <c r="Z110" s="2"/>
      <c r="AA110" s="2"/>
      <c r="AB110" s="2"/>
    </row>
    <row r="111" spans="1:33" x14ac:dyDescent="0.3">
      <c r="B111" s="2"/>
      <c r="C111" s="2"/>
      <c r="D111" s="2"/>
      <c r="E111" s="2"/>
      <c r="F111" s="2"/>
      <c r="G111" s="2"/>
      <c r="H111" s="2"/>
      <c r="I111" s="2"/>
      <c r="J111" s="2"/>
      <c r="K111" s="2"/>
      <c r="L111" s="2"/>
      <c r="M111" s="2"/>
      <c r="N111" s="2"/>
      <c r="O111" s="2"/>
      <c r="P111" s="187">
        <v>12</v>
      </c>
      <c r="Q111" s="241"/>
      <c r="R111" s="240" t="e">
        <f t="shared" si="4"/>
        <v>#DIV/0!</v>
      </c>
      <c r="S111" s="241">
        <v>248</v>
      </c>
      <c r="T111" s="240">
        <f t="shared" si="5"/>
        <v>15.077931451612905</v>
      </c>
      <c r="U111" s="240">
        <f t="shared" si="6"/>
        <v>-15.077931451612905</v>
      </c>
      <c r="V111" s="242">
        <f>SUM(V100)</f>
        <v>248</v>
      </c>
      <c r="W111" s="240">
        <f t="shared" si="7"/>
        <v>18.83467741935484</v>
      </c>
      <c r="X111" s="2"/>
      <c r="Y111" s="2"/>
      <c r="Z111" s="2"/>
      <c r="AA111" s="2"/>
      <c r="AB111" s="2"/>
    </row>
  </sheetData>
  <mergeCells count="3">
    <mergeCell ref="F97:G97"/>
    <mergeCell ref="P97:W97"/>
    <mergeCell ref="B3:H4"/>
  </mergeCells>
  <hyperlinks>
    <hyperlink ref="F97:G97" location="sykefr!A1" display="sjukefråvere i %"/>
    <hyperlink ref="C98" location="'tal tils'!A1" display="tal tils"/>
    <hyperlink ref="A1" location="FREMSIDE_ØKONOMI!A1" display="TILBAKE TIL FRAMSIDA"/>
  </hyperlinks>
  <pageMargins left="0.7" right="0.7" top="0.75" bottom="0.75" header="0.3" footer="0.3"/>
  <pageSetup paperSize="9"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P99"/>
  <sheetViews>
    <sheetView workbookViewId="0"/>
  </sheetViews>
  <sheetFormatPr baseColWidth="10" defaultColWidth="11.453125" defaultRowHeight="12" x14ac:dyDescent="0.3"/>
  <cols>
    <col min="1" max="1" width="2.26953125" style="1" customWidth="1"/>
    <col min="2" max="2" width="2.81640625" style="1" customWidth="1"/>
    <col min="3" max="3" width="5.7265625" style="1" customWidth="1"/>
    <col min="4" max="4" width="6.453125" style="1" customWidth="1"/>
    <col min="5" max="5" width="6.54296875" style="1" customWidth="1"/>
    <col min="6" max="6" width="7.54296875" style="1" customWidth="1"/>
    <col min="7" max="7" width="7.453125" style="1" customWidth="1"/>
    <col min="8" max="8" width="7.1796875" style="1" customWidth="1"/>
    <col min="9" max="9" width="6.7265625" style="1" customWidth="1"/>
    <col min="10" max="10" width="6.81640625" style="1" customWidth="1"/>
    <col min="11" max="11" width="7.54296875" style="1" customWidth="1"/>
    <col min="12" max="15" width="11.453125" style="1"/>
    <col min="16" max="16" width="4.26953125" style="1" customWidth="1"/>
    <col min="17" max="17" width="5.1796875" style="1" customWidth="1"/>
    <col min="18" max="18" width="6.81640625" style="1" customWidth="1"/>
    <col min="19" max="19" width="5.1796875" style="1" customWidth="1"/>
    <col min="20" max="20" width="6.81640625" style="1" customWidth="1"/>
    <col min="21" max="21" width="7.54296875" style="1" customWidth="1"/>
    <col min="22" max="22" width="5.453125" style="1" customWidth="1"/>
    <col min="23" max="23" width="6.54296875" style="1" customWidth="1"/>
    <col min="24" max="16384" width="11.453125" style="1"/>
  </cols>
  <sheetData>
    <row r="1" spans="1:42" ht="14.5" x14ac:dyDescent="0.35">
      <c r="A1" s="163" t="s">
        <v>36</v>
      </c>
      <c r="B1"/>
      <c r="C1"/>
      <c r="D1"/>
      <c r="I1" s="2"/>
      <c r="J1" s="6"/>
      <c r="K1" s="6"/>
      <c r="L1" s="6"/>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ht="15" customHeight="1" x14ac:dyDescent="0.3">
      <c r="A3" s="2"/>
      <c r="B3" s="432" t="s">
        <v>531</v>
      </c>
      <c r="C3" s="433"/>
      <c r="D3" s="433"/>
      <c r="E3" s="433"/>
      <c r="F3" s="433"/>
      <c r="G3" s="433"/>
      <c r="H3" s="434"/>
      <c r="I3" s="196" t="s">
        <v>50</v>
      </c>
      <c r="J3" s="44" t="s">
        <v>91</v>
      </c>
      <c r="K3" s="171"/>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x14ac:dyDescent="0.3">
      <c r="A4" s="2"/>
      <c r="B4" s="435"/>
      <c r="C4" s="436"/>
      <c r="D4" s="436"/>
      <c r="E4" s="436"/>
      <c r="F4" s="436"/>
      <c r="G4" s="436"/>
      <c r="H4" s="437"/>
      <c r="I4" s="23" t="s">
        <v>29</v>
      </c>
      <c r="J4" s="3" t="s">
        <v>30</v>
      </c>
      <c r="K4" s="235"/>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x14ac:dyDescent="0.3">
      <c r="A5" s="2"/>
      <c r="B5" s="215"/>
      <c r="C5" s="217" t="s">
        <v>209</v>
      </c>
      <c r="D5" s="215" t="s">
        <v>210</v>
      </c>
      <c r="E5" s="215"/>
      <c r="F5" s="215" t="s">
        <v>33</v>
      </c>
      <c r="G5" s="215" t="s">
        <v>31</v>
      </c>
      <c r="H5" s="215" t="s">
        <v>34</v>
      </c>
      <c r="I5" s="26" t="s">
        <v>2</v>
      </c>
      <c r="J5" s="43" t="s">
        <v>35</v>
      </c>
      <c r="K5" s="26" t="s">
        <v>154</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x14ac:dyDescent="0.3">
      <c r="A6" s="2"/>
      <c r="B6" s="211">
        <v>1</v>
      </c>
      <c r="C6" s="193">
        <v>37</v>
      </c>
      <c r="D6" s="214">
        <f>SUM(D$17*J6)</f>
        <v>608.78933455637446</v>
      </c>
      <c r="E6" s="214"/>
      <c r="F6" s="214">
        <f>SUM(C6-D6)</f>
        <v>-571.78933455637446</v>
      </c>
      <c r="G6" s="214"/>
      <c r="H6" s="214"/>
      <c r="I6" s="41">
        <f>SUM(C6/D$17)</f>
        <v>5.083814234679857E-3</v>
      </c>
      <c r="J6" s="28">
        <v>8.3647888782134444E-2</v>
      </c>
      <c r="K6" s="218">
        <f>SUM(I6-J6)</f>
        <v>-7.8564074547454593E-2</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x14ac:dyDescent="0.3">
      <c r="A7" s="2"/>
      <c r="B7" s="211">
        <v>2</v>
      </c>
      <c r="C7" s="193">
        <v>1307</v>
      </c>
      <c r="D7" s="214">
        <f t="shared" ref="D7:D8" si="0">SUM(D$17*J7)</f>
        <v>1494.6711471941444</v>
      </c>
      <c r="E7" s="214"/>
      <c r="F7" s="214">
        <f t="shared" ref="F7:F17" si="1">SUM(C7-D7)</f>
        <v>-187.6711471941444</v>
      </c>
      <c r="G7" s="214"/>
      <c r="H7" s="214"/>
      <c r="I7" s="41">
        <f t="shared" ref="I7:I17" si="2">SUM(C7/D$17)</f>
        <v>0.17958230283044793</v>
      </c>
      <c r="J7" s="28">
        <v>0.20536839065596929</v>
      </c>
      <c r="K7" s="218">
        <f t="shared" ref="K7:K17" si="3">SUM(I7-J7)</f>
        <v>-2.5786087825521359E-2</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x14ac:dyDescent="0.3">
      <c r="A8" s="2"/>
      <c r="B8" s="211">
        <v>3</v>
      </c>
      <c r="C8" s="193">
        <v>2089</v>
      </c>
      <c r="D8" s="214">
        <f t="shared" si="0"/>
        <v>2266.5681880155848</v>
      </c>
      <c r="E8" s="214"/>
      <c r="F8" s="214">
        <f t="shared" si="1"/>
        <v>-177.56818801558484</v>
      </c>
      <c r="G8" s="214"/>
      <c r="H8" s="214"/>
      <c r="I8" s="41">
        <f t="shared" si="2"/>
        <v>0.28702940368233032</v>
      </c>
      <c r="J8" s="28">
        <v>0.31142734102989622</v>
      </c>
      <c r="K8" s="218">
        <f t="shared" si="3"/>
        <v>-2.4397937347565901E-2</v>
      </c>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x14ac:dyDescent="0.3">
      <c r="A9" s="2"/>
      <c r="B9" s="211">
        <v>4</v>
      </c>
      <c r="C9" s="193">
        <v>2668</v>
      </c>
      <c r="D9" s="214">
        <v>2684</v>
      </c>
      <c r="E9" s="214"/>
      <c r="F9" s="214">
        <f t="shared" si="1"/>
        <v>-16</v>
      </c>
      <c r="G9" s="214"/>
      <c r="H9" s="214"/>
      <c r="I9" s="41">
        <f t="shared" si="2"/>
        <v>0.36658422643583399</v>
      </c>
      <c r="J9" s="28">
        <v>0.41543217384224518</v>
      </c>
      <c r="K9" s="218">
        <f t="shared" si="3"/>
        <v>-4.8847947406411185E-2</v>
      </c>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row>
    <row r="10" spans="1:42" x14ac:dyDescent="0.3">
      <c r="A10" s="2"/>
      <c r="B10" s="211">
        <v>5</v>
      </c>
      <c r="C10" s="193">
        <v>3344</v>
      </c>
      <c r="D10" s="214">
        <v>3355</v>
      </c>
      <c r="E10" s="214"/>
      <c r="F10" s="214">
        <f t="shared" si="1"/>
        <v>-11</v>
      </c>
      <c r="G10" s="214"/>
      <c r="H10" s="214"/>
      <c r="I10" s="41">
        <f t="shared" si="2"/>
        <v>0.45946688650728224</v>
      </c>
      <c r="J10" s="28">
        <v>0.51885372629561977</v>
      </c>
      <c r="K10" s="218">
        <f t="shared" si="3"/>
        <v>-5.9386839788337531E-2</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2" x14ac:dyDescent="0.3">
      <c r="A11" s="2"/>
      <c r="B11" s="211">
        <v>6</v>
      </c>
      <c r="C11" s="193">
        <v>2943</v>
      </c>
      <c r="D11" s="214">
        <v>3094</v>
      </c>
      <c r="E11" s="214"/>
      <c r="F11" s="214">
        <f t="shared" si="1"/>
        <v>-151</v>
      </c>
      <c r="G11" s="214"/>
      <c r="H11" s="214"/>
      <c r="I11" s="41">
        <f t="shared" si="2"/>
        <v>0.40436933223413024</v>
      </c>
      <c r="J11" s="28">
        <v>0.48867306015843343</v>
      </c>
      <c r="K11" s="218">
        <f t="shared" si="3"/>
        <v>-8.4303727924303185E-2</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row>
    <row r="12" spans="1:42" x14ac:dyDescent="0.3">
      <c r="A12" s="2"/>
      <c r="B12" s="211">
        <v>7</v>
      </c>
      <c r="C12" s="193">
        <v>3832</v>
      </c>
      <c r="D12" s="214">
        <v>3765</v>
      </c>
      <c r="E12" s="214"/>
      <c r="F12" s="214">
        <f t="shared" si="1"/>
        <v>67</v>
      </c>
      <c r="G12" s="214"/>
      <c r="H12" s="214"/>
      <c r="I12" s="41">
        <f t="shared" si="2"/>
        <v>0.52651827425116793</v>
      </c>
      <c r="J12" s="28">
        <v>0.62089131614441639</v>
      </c>
      <c r="K12" s="218">
        <f t="shared" si="3"/>
        <v>-9.4373041893248466E-2</v>
      </c>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row>
    <row r="13" spans="1:42" x14ac:dyDescent="0.3">
      <c r="A13" s="2"/>
      <c r="B13" s="211">
        <v>8</v>
      </c>
      <c r="C13" s="193">
        <v>4682</v>
      </c>
      <c r="D13" s="214">
        <v>4436</v>
      </c>
      <c r="E13" s="214"/>
      <c r="F13" s="214">
        <f t="shared" si="1"/>
        <v>246</v>
      </c>
      <c r="G13" s="214">
        <v>566</v>
      </c>
      <c r="H13" s="214">
        <v>578</v>
      </c>
      <c r="I13" s="41">
        <f t="shared" si="2"/>
        <v>0.64330860126408351</v>
      </c>
      <c r="J13" s="28">
        <v>0.70548204560528704</v>
      </c>
      <c r="K13" s="218">
        <f t="shared" si="3"/>
        <v>-6.2173444341203532E-2</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2" x14ac:dyDescent="0.3">
      <c r="A14" s="2"/>
      <c r="B14" s="211">
        <v>9</v>
      </c>
      <c r="C14" s="193"/>
      <c r="D14" s="214">
        <v>5116</v>
      </c>
      <c r="E14" s="214"/>
      <c r="F14" s="214">
        <f t="shared" si="1"/>
        <v>-5116</v>
      </c>
      <c r="G14" s="214">
        <v>1155</v>
      </c>
      <c r="H14" s="214">
        <v>1156</v>
      </c>
      <c r="I14" s="41">
        <f t="shared" si="2"/>
        <v>0</v>
      </c>
      <c r="J14" s="28">
        <v>0.78777268033694703</v>
      </c>
      <c r="K14" s="218">
        <f t="shared" si="3"/>
        <v>-0.78777268033694703</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5" spans="1:42" x14ac:dyDescent="0.3">
      <c r="A15" s="2"/>
      <c r="B15" s="211">
        <v>10</v>
      </c>
      <c r="C15" s="193"/>
      <c r="D15" s="214">
        <v>5833</v>
      </c>
      <c r="E15" s="214"/>
      <c r="F15" s="214">
        <f t="shared" si="1"/>
        <v>-5833</v>
      </c>
      <c r="G15" s="214">
        <v>1733</v>
      </c>
      <c r="H15" s="214">
        <v>1734</v>
      </c>
      <c r="I15" s="41">
        <f t="shared" si="2"/>
        <v>0</v>
      </c>
      <c r="J15" s="28">
        <v>0.8449944651547423</v>
      </c>
      <c r="K15" s="218">
        <f t="shared" si="3"/>
        <v>-0.8449944651547423</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row>
    <row r="16" spans="1:42" x14ac:dyDescent="0.3">
      <c r="A16" s="2"/>
      <c r="B16" s="211">
        <v>11</v>
      </c>
      <c r="C16" s="193"/>
      <c r="D16" s="214">
        <v>6556</v>
      </c>
      <c r="E16" s="214"/>
      <c r="F16" s="214">
        <f t="shared" si="1"/>
        <v>-6556</v>
      </c>
      <c r="G16" s="214">
        <v>2310</v>
      </c>
      <c r="H16" s="214">
        <v>2312</v>
      </c>
      <c r="I16" s="41">
        <f t="shared" si="2"/>
        <v>0</v>
      </c>
      <c r="J16" s="28">
        <v>0.89204330634094098</v>
      </c>
      <c r="K16" s="218">
        <f t="shared" si="3"/>
        <v>-0.89204330634094098</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row>
    <row r="17" spans="1:42" x14ac:dyDescent="0.3">
      <c r="A17" s="2"/>
      <c r="B17" s="211">
        <v>12</v>
      </c>
      <c r="C17" s="193"/>
      <c r="D17" s="214">
        <v>7278</v>
      </c>
      <c r="E17" s="214"/>
      <c r="F17" s="214">
        <f t="shared" si="1"/>
        <v>-7278</v>
      </c>
      <c r="G17" s="211">
        <v>2151</v>
      </c>
      <c r="H17" s="214">
        <v>2890</v>
      </c>
      <c r="I17" s="41">
        <f t="shared" si="2"/>
        <v>0</v>
      </c>
      <c r="J17" s="28">
        <v>1</v>
      </c>
      <c r="K17" s="218">
        <f t="shared" si="3"/>
        <v>-1</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1:42"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row>
    <row r="19" spans="1:42" x14ac:dyDescent="0.3">
      <c r="A19" s="2"/>
      <c r="B19" s="177"/>
      <c r="C19" s="178"/>
      <c r="D19" s="178"/>
      <c r="E19" s="178"/>
      <c r="F19" s="178"/>
      <c r="G19" s="178"/>
      <c r="H19" s="178"/>
      <c r="I19" s="178"/>
      <c r="J19" s="178"/>
      <c r="K19" s="178"/>
      <c r="L19" s="178"/>
      <c r="M19" s="178"/>
      <c r="N19" s="178"/>
      <c r="O19" s="178"/>
      <c r="P19" s="178"/>
      <c r="Q19" s="178"/>
      <c r="R19" s="178"/>
      <c r="S19" s="178"/>
      <c r="T19" s="179"/>
      <c r="U19" s="4"/>
      <c r="V19" s="4"/>
      <c r="W19" s="4"/>
      <c r="X19" s="4"/>
      <c r="Y19" s="4"/>
      <c r="Z19" s="4"/>
      <c r="AA19" s="4"/>
      <c r="AB19" s="2"/>
      <c r="AC19" s="2"/>
      <c r="AD19" s="2"/>
      <c r="AE19" s="2"/>
      <c r="AF19" s="2"/>
      <c r="AG19" s="2"/>
      <c r="AH19" s="2"/>
      <c r="AI19" s="2"/>
      <c r="AJ19" s="2"/>
      <c r="AK19" s="2"/>
      <c r="AL19" s="2"/>
      <c r="AM19" s="2"/>
      <c r="AN19" s="2"/>
      <c r="AO19" s="2"/>
      <c r="AP19" s="2"/>
    </row>
    <row r="20" spans="1:42" x14ac:dyDescent="0.3">
      <c r="A20" s="2"/>
      <c r="B20" s="180"/>
      <c r="C20" s="182"/>
      <c r="D20" s="182"/>
      <c r="E20" s="182"/>
      <c r="F20" s="182"/>
      <c r="G20" s="182"/>
      <c r="H20" s="182"/>
      <c r="I20" s="182"/>
      <c r="J20" s="182"/>
      <c r="K20" s="182"/>
      <c r="L20" s="182"/>
      <c r="M20" s="182"/>
      <c r="N20" s="182"/>
      <c r="O20" s="182"/>
      <c r="P20" s="182"/>
      <c r="Q20" s="182"/>
      <c r="R20" s="182"/>
      <c r="S20" s="182"/>
      <c r="T20" s="183"/>
      <c r="U20" s="4"/>
      <c r="V20" s="4"/>
      <c r="W20" s="4"/>
      <c r="X20" s="4"/>
      <c r="Y20" s="4"/>
      <c r="Z20" s="4"/>
      <c r="AA20" s="4"/>
      <c r="AB20" s="2"/>
      <c r="AC20" s="2"/>
      <c r="AD20" s="2"/>
      <c r="AE20" s="2"/>
      <c r="AF20" s="2"/>
      <c r="AG20" s="2"/>
      <c r="AH20" s="2"/>
      <c r="AI20" s="2"/>
      <c r="AJ20" s="2"/>
      <c r="AK20" s="2"/>
      <c r="AL20" s="2"/>
      <c r="AM20" s="2"/>
      <c r="AN20" s="2"/>
      <c r="AO20" s="2"/>
      <c r="AP20" s="2"/>
    </row>
    <row r="21" spans="1:42" x14ac:dyDescent="0.3">
      <c r="A21" s="2"/>
      <c r="B21" s="180"/>
      <c r="C21" s="182"/>
      <c r="D21" s="182"/>
      <c r="E21" s="182"/>
      <c r="F21" s="182"/>
      <c r="G21" s="182"/>
      <c r="H21" s="182"/>
      <c r="I21" s="182"/>
      <c r="J21" s="182"/>
      <c r="K21" s="182"/>
      <c r="L21" s="182"/>
      <c r="M21" s="182"/>
      <c r="N21" s="182"/>
      <c r="O21" s="182"/>
      <c r="P21" s="182"/>
      <c r="Q21" s="182"/>
      <c r="R21" s="181"/>
      <c r="S21" s="182"/>
      <c r="T21" s="183"/>
      <c r="U21" s="4"/>
      <c r="V21" s="4"/>
      <c r="W21" s="4"/>
      <c r="X21" s="4"/>
      <c r="Y21" s="4"/>
      <c r="Z21" s="4"/>
      <c r="AA21" s="4"/>
      <c r="AB21" s="2"/>
      <c r="AC21" s="2"/>
      <c r="AD21" s="2"/>
      <c r="AE21" s="2"/>
      <c r="AF21" s="2"/>
      <c r="AG21" s="2"/>
      <c r="AH21" s="2"/>
      <c r="AI21" s="2"/>
      <c r="AJ21" s="2"/>
      <c r="AK21" s="2"/>
      <c r="AL21" s="2"/>
      <c r="AM21" s="2"/>
      <c r="AN21" s="2"/>
      <c r="AO21" s="2"/>
      <c r="AP21" s="2"/>
    </row>
    <row r="22" spans="1:42" x14ac:dyDescent="0.3">
      <c r="A22" s="2"/>
      <c r="B22" s="180"/>
      <c r="C22" s="182" t="s">
        <v>758</v>
      </c>
      <c r="D22" s="182"/>
      <c r="E22" s="182"/>
      <c r="F22" s="182"/>
      <c r="G22" s="182"/>
      <c r="H22" s="182"/>
      <c r="I22" s="182"/>
      <c r="J22" s="182"/>
      <c r="K22" s="182"/>
      <c r="L22" s="182"/>
      <c r="M22" s="182"/>
      <c r="N22" s="182"/>
      <c r="O22" s="182"/>
      <c r="P22" s="182"/>
      <c r="Q22" s="182"/>
      <c r="R22" s="182"/>
      <c r="S22" s="182"/>
      <c r="T22" s="183"/>
      <c r="U22" s="4"/>
      <c r="V22" s="4"/>
      <c r="W22" s="4"/>
      <c r="X22" s="4"/>
      <c r="Y22" s="4"/>
      <c r="Z22" s="4"/>
      <c r="AA22" s="4"/>
      <c r="AB22" s="2"/>
      <c r="AC22" s="2"/>
      <c r="AD22" s="2"/>
      <c r="AE22" s="2"/>
      <c r="AF22" s="2"/>
      <c r="AG22" s="2"/>
      <c r="AH22" s="2"/>
      <c r="AI22" s="2"/>
      <c r="AJ22" s="2"/>
      <c r="AK22" s="2"/>
      <c r="AL22" s="2"/>
      <c r="AM22" s="2"/>
      <c r="AN22" s="2"/>
      <c r="AO22" s="2"/>
      <c r="AP22" s="2"/>
    </row>
    <row r="23" spans="1:42" x14ac:dyDescent="0.3">
      <c r="A23" s="2"/>
      <c r="B23" s="180"/>
      <c r="C23" s="182"/>
      <c r="D23" s="182"/>
      <c r="E23" s="182"/>
      <c r="F23" s="182"/>
      <c r="G23" s="182"/>
      <c r="H23" s="182"/>
      <c r="I23" s="182"/>
      <c r="J23" s="182"/>
      <c r="K23" s="182"/>
      <c r="L23" s="182"/>
      <c r="M23" s="182"/>
      <c r="N23" s="182"/>
      <c r="O23" s="182"/>
      <c r="P23" s="182"/>
      <c r="Q23" s="182"/>
      <c r="R23" s="182"/>
      <c r="S23" s="182"/>
      <c r="T23" s="183"/>
      <c r="U23" s="2"/>
      <c r="V23" s="2"/>
      <c r="W23" s="2"/>
      <c r="X23" s="2"/>
      <c r="Y23" s="2"/>
      <c r="Z23" s="2"/>
      <c r="AA23" s="2"/>
      <c r="AB23" s="2"/>
      <c r="AC23" s="2"/>
      <c r="AD23" s="2"/>
      <c r="AE23" s="2"/>
      <c r="AF23" s="2"/>
      <c r="AG23" s="2"/>
      <c r="AH23" s="2"/>
      <c r="AI23" s="2"/>
      <c r="AJ23" s="2"/>
      <c r="AK23" s="2"/>
      <c r="AL23" s="2"/>
      <c r="AM23" s="2"/>
      <c r="AN23" s="2"/>
      <c r="AO23" s="2"/>
      <c r="AP23" s="2"/>
    </row>
    <row r="24" spans="1:42" x14ac:dyDescent="0.3">
      <c r="A24" s="2"/>
      <c r="B24" s="180"/>
      <c r="C24" s="182" t="s">
        <v>760</v>
      </c>
      <c r="D24" s="182"/>
      <c r="E24" s="182"/>
      <c r="F24" s="182"/>
      <c r="G24" s="182"/>
      <c r="H24" s="182"/>
      <c r="I24" s="182"/>
      <c r="J24" s="182"/>
      <c r="K24" s="182"/>
      <c r="L24" s="182"/>
      <c r="M24" s="182"/>
      <c r="N24" s="182"/>
      <c r="O24" s="182"/>
      <c r="P24" s="182"/>
      <c r="Q24" s="182"/>
      <c r="R24" s="182"/>
      <c r="S24" s="182"/>
      <c r="T24" s="183"/>
      <c r="U24" s="2"/>
      <c r="V24" s="2"/>
      <c r="W24" s="2"/>
      <c r="X24" s="2"/>
      <c r="Y24" s="2"/>
      <c r="Z24" s="2"/>
      <c r="AA24" s="2"/>
      <c r="AB24" s="2"/>
      <c r="AC24" s="2"/>
      <c r="AD24" s="2"/>
      <c r="AE24" s="2"/>
      <c r="AF24" s="2"/>
      <c r="AG24" s="2"/>
      <c r="AH24" s="2"/>
      <c r="AI24" s="2"/>
      <c r="AJ24" s="2"/>
      <c r="AK24" s="2"/>
      <c r="AL24" s="2"/>
      <c r="AM24" s="2"/>
      <c r="AN24" s="2"/>
      <c r="AO24" s="2"/>
      <c r="AP24" s="2"/>
    </row>
    <row r="25" spans="1:42" x14ac:dyDescent="0.3">
      <c r="A25" s="2"/>
      <c r="B25" s="180"/>
      <c r="C25" s="182" t="s">
        <v>759</v>
      </c>
      <c r="D25" s="182"/>
      <c r="E25" s="182"/>
      <c r="F25" s="182"/>
      <c r="G25" s="182"/>
      <c r="H25" s="182"/>
      <c r="I25" s="182"/>
      <c r="J25" s="182"/>
      <c r="K25" s="182"/>
      <c r="L25" s="182"/>
      <c r="M25" s="182"/>
      <c r="N25" s="182"/>
      <c r="O25" s="182"/>
      <c r="P25" s="182"/>
      <c r="Q25" s="182"/>
      <c r="R25" s="182"/>
      <c r="S25" s="182"/>
      <c r="T25" s="183"/>
      <c r="U25" s="2"/>
      <c r="V25" s="2"/>
      <c r="W25" s="2"/>
      <c r="X25" s="2"/>
      <c r="Y25" s="2"/>
      <c r="Z25" s="2"/>
      <c r="AA25" s="2"/>
      <c r="AB25" s="2"/>
      <c r="AC25" s="2"/>
      <c r="AD25" s="2"/>
      <c r="AE25" s="2"/>
      <c r="AF25" s="2"/>
      <c r="AG25" s="2"/>
      <c r="AH25" s="2"/>
      <c r="AI25" s="2"/>
      <c r="AJ25" s="2"/>
      <c r="AK25" s="2"/>
      <c r="AL25" s="2"/>
      <c r="AM25" s="2"/>
      <c r="AN25" s="2"/>
      <c r="AO25" s="2"/>
      <c r="AP25" s="2"/>
    </row>
    <row r="26" spans="1:42" x14ac:dyDescent="0.3">
      <c r="A26" s="2"/>
      <c r="B26" s="180"/>
      <c r="C26" s="182"/>
      <c r="D26" s="182"/>
      <c r="E26" s="182"/>
      <c r="F26" s="182"/>
      <c r="G26" s="182"/>
      <c r="H26" s="182"/>
      <c r="I26" s="182"/>
      <c r="J26" s="182"/>
      <c r="K26" s="182"/>
      <c r="L26" s="182"/>
      <c r="M26" s="182"/>
      <c r="N26" s="182"/>
      <c r="O26" s="182"/>
      <c r="P26" s="182"/>
      <c r="Q26" s="182"/>
      <c r="R26" s="182"/>
      <c r="S26" s="182"/>
      <c r="T26" s="183"/>
      <c r="U26" s="2"/>
      <c r="V26" s="2"/>
      <c r="W26" s="2"/>
      <c r="X26" s="2"/>
      <c r="Y26" s="2"/>
      <c r="Z26" s="2"/>
      <c r="AA26" s="2"/>
      <c r="AB26" s="2"/>
      <c r="AC26" s="2"/>
      <c r="AD26" s="2"/>
      <c r="AE26" s="2"/>
      <c r="AF26" s="2"/>
      <c r="AG26" s="2"/>
      <c r="AH26" s="2"/>
      <c r="AI26" s="2"/>
      <c r="AJ26" s="2"/>
      <c r="AK26" s="2"/>
      <c r="AL26" s="2"/>
      <c r="AM26" s="2"/>
      <c r="AN26" s="2"/>
      <c r="AO26" s="2"/>
      <c r="AP26" s="2"/>
    </row>
    <row r="27" spans="1:42" x14ac:dyDescent="0.3">
      <c r="A27" s="2"/>
      <c r="B27" s="180"/>
      <c r="C27" s="182"/>
      <c r="D27" s="182"/>
      <c r="E27" s="182"/>
      <c r="F27" s="182"/>
      <c r="G27" s="182"/>
      <c r="H27" s="182"/>
      <c r="I27" s="182"/>
      <c r="J27" s="182"/>
      <c r="K27" s="182"/>
      <c r="L27" s="182"/>
      <c r="M27" s="182"/>
      <c r="N27" s="182"/>
      <c r="O27" s="182"/>
      <c r="P27" s="182"/>
      <c r="Q27" s="182"/>
      <c r="R27" s="182"/>
      <c r="S27" s="182"/>
      <c r="T27" s="183"/>
      <c r="U27" s="2"/>
      <c r="V27" s="2"/>
      <c r="W27" s="2"/>
      <c r="X27" s="2"/>
      <c r="Y27" s="2"/>
      <c r="Z27" s="2"/>
      <c r="AA27" s="2"/>
      <c r="AB27" s="2"/>
      <c r="AC27" s="2"/>
      <c r="AD27" s="2"/>
      <c r="AE27" s="2"/>
      <c r="AF27" s="2"/>
      <c r="AG27" s="2"/>
      <c r="AH27" s="2"/>
      <c r="AI27" s="2"/>
      <c r="AJ27" s="2"/>
      <c r="AK27" s="2"/>
      <c r="AL27" s="2"/>
      <c r="AM27" s="2"/>
      <c r="AN27" s="2"/>
      <c r="AO27" s="2"/>
      <c r="AP27" s="2"/>
    </row>
    <row r="28" spans="1:42" x14ac:dyDescent="0.3">
      <c r="A28" s="2"/>
      <c r="B28" s="180"/>
      <c r="C28" s="182"/>
      <c r="D28" s="182"/>
      <c r="E28" s="182"/>
      <c r="F28" s="182"/>
      <c r="G28" s="182"/>
      <c r="H28" s="182"/>
      <c r="I28" s="182"/>
      <c r="J28" s="182"/>
      <c r="K28" s="182"/>
      <c r="L28" s="182"/>
      <c r="M28" s="182"/>
      <c r="N28" s="182"/>
      <c r="O28" s="182"/>
      <c r="P28" s="182"/>
      <c r="Q28" s="182"/>
      <c r="R28" s="182"/>
      <c r="S28" s="182"/>
      <c r="T28" s="183"/>
      <c r="U28" s="2"/>
      <c r="V28" s="2"/>
      <c r="W28" s="2"/>
      <c r="X28" s="2"/>
      <c r="Y28" s="2"/>
      <c r="Z28" s="2"/>
      <c r="AA28" s="2"/>
      <c r="AB28" s="2"/>
      <c r="AC28" s="2"/>
      <c r="AD28" s="2"/>
      <c r="AE28" s="2"/>
      <c r="AF28" s="2"/>
      <c r="AG28" s="2"/>
      <c r="AH28" s="2"/>
      <c r="AI28" s="2"/>
      <c r="AJ28" s="2"/>
      <c r="AK28" s="2"/>
      <c r="AL28" s="2"/>
      <c r="AM28" s="2"/>
      <c r="AN28" s="2"/>
      <c r="AO28" s="2"/>
      <c r="AP28" s="2"/>
    </row>
    <row r="29" spans="1:42" x14ac:dyDescent="0.3">
      <c r="A29" s="2"/>
      <c r="B29" s="180"/>
      <c r="C29" s="182"/>
      <c r="D29" s="182"/>
      <c r="E29" s="182"/>
      <c r="F29" s="182"/>
      <c r="G29" s="182"/>
      <c r="H29" s="182"/>
      <c r="I29" s="182"/>
      <c r="J29" s="182"/>
      <c r="K29" s="182"/>
      <c r="L29" s="182"/>
      <c r="M29" s="182"/>
      <c r="N29" s="182"/>
      <c r="O29" s="182"/>
      <c r="P29" s="182"/>
      <c r="Q29" s="182"/>
      <c r="R29" s="182"/>
      <c r="S29" s="182"/>
      <c r="T29" s="183"/>
      <c r="U29" s="2"/>
      <c r="V29" s="2"/>
      <c r="W29" s="2"/>
      <c r="X29" s="2"/>
      <c r="Y29" s="2"/>
      <c r="Z29" s="2"/>
      <c r="AA29" s="2"/>
      <c r="AB29" s="2"/>
      <c r="AC29" s="2"/>
      <c r="AD29" s="2"/>
      <c r="AE29" s="2"/>
      <c r="AF29" s="2"/>
      <c r="AG29" s="2"/>
      <c r="AH29" s="2"/>
      <c r="AI29" s="2"/>
      <c r="AJ29" s="2"/>
      <c r="AK29" s="2"/>
      <c r="AL29" s="2"/>
      <c r="AM29" s="2"/>
      <c r="AN29" s="2"/>
      <c r="AO29" s="2"/>
      <c r="AP29" s="2"/>
    </row>
    <row r="30" spans="1:42" x14ac:dyDescent="0.3">
      <c r="A30" s="2"/>
      <c r="B30" s="180"/>
      <c r="C30" s="182"/>
      <c r="D30" s="182"/>
      <c r="E30" s="182"/>
      <c r="F30" s="182"/>
      <c r="G30" s="182"/>
      <c r="H30" s="182"/>
      <c r="I30" s="182"/>
      <c r="J30" s="182"/>
      <c r="K30" s="182"/>
      <c r="L30" s="182"/>
      <c r="M30" s="182"/>
      <c r="N30" s="182"/>
      <c r="O30" s="182"/>
      <c r="P30" s="182"/>
      <c r="Q30" s="182"/>
      <c r="R30" s="182"/>
      <c r="S30" s="182"/>
      <c r="T30" s="183"/>
      <c r="U30" s="2"/>
      <c r="V30" s="2"/>
      <c r="W30" s="2"/>
      <c r="X30" s="2"/>
      <c r="Y30" s="2"/>
      <c r="Z30" s="2"/>
      <c r="AA30" s="2"/>
      <c r="AB30" s="2"/>
      <c r="AC30" s="2"/>
      <c r="AD30" s="2"/>
      <c r="AE30" s="2"/>
      <c r="AF30" s="2"/>
      <c r="AG30" s="2"/>
      <c r="AH30" s="2"/>
      <c r="AI30" s="2"/>
      <c r="AJ30" s="2"/>
      <c r="AK30" s="2"/>
      <c r="AL30" s="2"/>
      <c r="AM30" s="2"/>
      <c r="AN30" s="2"/>
      <c r="AO30" s="2"/>
      <c r="AP30" s="2"/>
    </row>
    <row r="31" spans="1:42" x14ac:dyDescent="0.3">
      <c r="A31" s="2"/>
      <c r="B31" s="180"/>
      <c r="C31" s="182"/>
      <c r="D31" s="182"/>
      <c r="E31" s="182"/>
      <c r="F31" s="182"/>
      <c r="G31" s="182"/>
      <c r="H31" s="182"/>
      <c r="I31" s="182"/>
      <c r="J31" s="182"/>
      <c r="K31" s="182"/>
      <c r="L31" s="182"/>
      <c r="M31" s="182"/>
      <c r="N31" s="182"/>
      <c r="O31" s="182"/>
      <c r="P31" s="182"/>
      <c r="Q31" s="182"/>
      <c r="R31" s="182"/>
      <c r="S31" s="182"/>
      <c r="T31" s="183"/>
      <c r="U31" s="2"/>
      <c r="V31" s="2"/>
      <c r="W31" s="2"/>
      <c r="X31" s="2"/>
      <c r="Y31" s="2"/>
      <c r="Z31" s="2"/>
      <c r="AA31" s="2"/>
      <c r="AB31" s="2"/>
      <c r="AC31" s="2"/>
      <c r="AD31" s="2"/>
      <c r="AE31" s="2"/>
      <c r="AF31" s="2"/>
      <c r="AG31" s="2"/>
      <c r="AH31" s="2"/>
      <c r="AI31" s="2"/>
      <c r="AJ31" s="2"/>
      <c r="AK31" s="2"/>
      <c r="AL31" s="2"/>
      <c r="AM31" s="2"/>
      <c r="AN31" s="2"/>
      <c r="AO31" s="2"/>
      <c r="AP31" s="2"/>
    </row>
    <row r="32" spans="1:42" x14ac:dyDescent="0.3">
      <c r="A32" s="2"/>
      <c r="B32" s="180"/>
      <c r="C32" s="182"/>
      <c r="D32" s="182"/>
      <c r="E32" s="182"/>
      <c r="F32" s="182"/>
      <c r="G32" s="182"/>
      <c r="H32" s="182"/>
      <c r="I32" s="182"/>
      <c r="J32" s="182"/>
      <c r="K32" s="182"/>
      <c r="L32" s="182"/>
      <c r="M32" s="182"/>
      <c r="N32" s="182"/>
      <c r="O32" s="182"/>
      <c r="P32" s="182"/>
      <c r="Q32" s="182"/>
      <c r="R32" s="182"/>
      <c r="S32" s="182"/>
      <c r="T32" s="183"/>
      <c r="U32" s="2"/>
      <c r="V32" s="2"/>
      <c r="W32" s="2"/>
      <c r="X32" s="2"/>
      <c r="Y32" s="2"/>
      <c r="Z32" s="2"/>
      <c r="AA32" s="2"/>
      <c r="AB32" s="2"/>
      <c r="AC32" s="2"/>
      <c r="AD32" s="2"/>
      <c r="AE32" s="2"/>
      <c r="AF32" s="2"/>
      <c r="AG32" s="2"/>
      <c r="AH32" s="2"/>
      <c r="AI32" s="2"/>
      <c r="AJ32" s="2"/>
      <c r="AK32" s="2"/>
      <c r="AL32" s="2"/>
      <c r="AM32" s="2"/>
      <c r="AN32" s="2"/>
      <c r="AO32" s="2"/>
      <c r="AP32" s="2"/>
    </row>
    <row r="33" spans="1:42" x14ac:dyDescent="0.3">
      <c r="A33" s="2"/>
      <c r="B33" s="180"/>
      <c r="C33" s="182"/>
      <c r="D33" s="182"/>
      <c r="E33" s="182"/>
      <c r="F33" s="182"/>
      <c r="G33" s="182"/>
      <c r="H33" s="182"/>
      <c r="I33" s="182"/>
      <c r="J33" s="182"/>
      <c r="K33" s="182"/>
      <c r="L33" s="182"/>
      <c r="M33" s="182"/>
      <c r="N33" s="182"/>
      <c r="O33" s="182"/>
      <c r="P33" s="182"/>
      <c r="Q33" s="182"/>
      <c r="R33" s="182"/>
      <c r="S33" s="182"/>
      <c r="T33" s="183"/>
      <c r="U33" s="2"/>
      <c r="V33" s="2"/>
      <c r="W33" s="2"/>
      <c r="X33" s="2"/>
      <c r="Y33" s="2"/>
      <c r="Z33" s="2"/>
      <c r="AA33" s="2"/>
      <c r="AB33" s="2"/>
      <c r="AC33" s="2"/>
      <c r="AD33" s="2"/>
      <c r="AE33" s="2"/>
      <c r="AF33" s="2"/>
      <c r="AG33" s="2"/>
      <c r="AH33" s="2"/>
      <c r="AI33" s="2"/>
      <c r="AJ33" s="2"/>
      <c r="AK33" s="2"/>
      <c r="AL33" s="2"/>
      <c r="AM33" s="2"/>
      <c r="AN33" s="2"/>
      <c r="AO33" s="2"/>
      <c r="AP33" s="2"/>
    </row>
    <row r="34" spans="1:42" x14ac:dyDescent="0.3">
      <c r="A34" s="2"/>
      <c r="B34" s="180"/>
      <c r="C34" s="182"/>
      <c r="D34" s="182"/>
      <c r="E34" s="182"/>
      <c r="F34" s="182"/>
      <c r="G34" s="182"/>
      <c r="H34" s="182"/>
      <c r="I34" s="182"/>
      <c r="J34" s="182"/>
      <c r="K34" s="182"/>
      <c r="L34" s="182"/>
      <c r="M34" s="182"/>
      <c r="N34" s="182"/>
      <c r="O34" s="182"/>
      <c r="P34" s="182"/>
      <c r="Q34" s="182"/>
      <c r="R34" s="182"/>
      <c r="S34" s="182"/>
      <c r="T34" s="183"/>
      <c r="U34" s="2"/>
      <c r="V34" s="2"/>
      <c r="W34" s="2"/>
      <c r="X34" s="2"/>
      <c r="Y34" s="2"/>
      <c r="Z34" s="2"/>
      <c r="AA34" s="2"/>
      <c r="AB34" s="2"/>
      <c r="AC34" s="2"/>
      <c r="AD34" s="2"/>
      <c r="AE34" s="2"/>
      <c r="AF34" s="2"/>
      <c r="AG34" s="2"/>
      <c r="AH34" s="2"/>
      <c r="AI34" s="2"/>
      <c r="AJ34" s="2"/>
      <c r="AK34" s="2"/>
      <c r="AL34" s="2"/>
      <c r="AM34" s="2"/>
      <c r="AN34" s="2"/>
      <c r="AO34" s="2"/>
      <c r="AP34" s="2"/>
    </row>
    <row r="35" spans="1:42" x14ac:dyDescent="0.3">
      <c r="A35" s="2"/>
      <c r="B35" s="180"/>
      <c r="C35" s="182"/>
      <c r="D35" s="182"/>
      <c r="E35" s="182"/>
      <c r="F35" s="182"/>
      <c r="G35" s="182"/>
      <c r="H35" s="182"/>
      <c r="I35" s="182"/>
      <c r="J35" s="182"/>
      <c r="K35" s="182"/>
      <c r="L35" s="182"/>
      <c r="M35" s="182"/>
      <c r="N35" s="182"/>
      <c r="O35" s="182"/>
      <c r="P35" s="182"/>
      <c r="Q35" s="182"/>
      <c r="R35" s="182"/>
      <c r="S35" s="182"/>
      <c r="T35" s="183"/>
      <c r="U35" s="2"/>
      <c r="V35" s="2"/>
      <c r="W35" s="2"/>
      <c r="X35" s="2"/>
      <c r="Y35" s="2"/>
      <c r="Z35" s="2"/>
      <c r="AA35" s="2"/>
      <c r="AB35" s="2"/>
      <c r="AC35" s="2"/>
      <c r="AD35" s="2"/>
      <c r="AE35" s="2"/>
      <c r="AF35" s="2"/>
      <c r="AG35" s="2"/>
      <c r="AH35" s="2"/>
      <c r="AI35" s="2"/>
      <c r="AJ35" s="2"/>
      <c r="AK35" s="2"/>
      <c r="AL35" s="2"/>
      <c r="AM35" s="2"/>
      <c r="AN35" s="2"/>
      <c r="AO35" s="2"/>
      <c r="AP35" s="2"/>
    </row>
    <row r="36" spans="1:42" x14ac:dyDescent="0.3">
      <c r="A36" s="2"/>
      <c r="B36" s="180"/>
      <c r="C36" s="182"/>
      <c r="D36" s="182"/>
      <c r="E36" s="182"/>
      <c r="F36" s="182"/>
      <c r="G36" s="182"/>
      <c r="H36" s="182"/>
      <c r="I36" s="182"/>
      <c r="J36" s="182"/>
      <c r="K36" s="182"/>
      <c r="L36" s="182"/>
      <c r="M36" s="182"/>
      <c r="N36" s="182"/>
      <c r="O36" s="182"/>
      <c r="P36" s="182"/>
      <c r="Q36" s="182"/>
      <c r="R36" s="182"/>
      <c r="S36" s="182"/>
      <c r="T36" s="183"/>
      <c r="U36" s="2"/>
      <c r="V36" s="2"/>
      <c r="W36" s="2"/>
      <c r="X36" s="2"/>
      <c r="Y36" s="2"/>
      <c r="Z36" s="2"/>
      <c r="AA36" s="2"/>
      <c r="AB36" s="2"/>
      <c r="AC36" s="2"/>
      <c r="AD36" s="2"/>
      <c r="AE36" s="2"/>
      <c r="AF36" s="2"/>
      <c r="AG36" s="2"/>
      <c r="AH36" s="2"/>
      <c r="AI36" s="2"/>
      <c r="AJ36" s="2"/>
      <c r="AK36" s="2"/>
      <c r="AL36" s="2"/>
      <c r="AM36" s="2"/>
      <c r="AN36" s="2"/>
      <c r="AO36" s="2"/>
      <c r="AP36" s="2"/>
    </row>
    <row r="37" spans="1:42" x14ac:dyDescent="0.3">
      <c r="A37" s="2"/>
      <c r="B37" s="180"/>
      <c r="C37" s="182"/>
      <c r="D37" s="182"/>
      <c r="E37" s="182"/>
      <c r="F37" s="182"/>
      <c r="G37" s="182"/>
      <c r="H37" s="182"/>
      <c r="I37" s="182"/>
      <c r="J37" s="182"/>
      <c r="K37" s="182"/>
      <c r="L37" s="182"/>
      <c r="M37" s="182"/>
      <c r="N37" s="182"/>
      <c r="O37" s="182"/>
      <c r="P37" s="182"/>
      <c r="Q37" s="182"/>
      <c r="R37" s="182"/>
      <c r="S37" s="182"/>
      <c r="T37" s="183"/>
      <c r="U37" s="2"/>
      <c r="V37" s="2"/>
      <c r="W37" s="2"/>
      <c r="X37" s="2"/>
      <c r="Y37" s="2"/>
      <c r="Z37" s="2"/>
      <c r="AA37" s="2"/>
      <c r="AB37" s="2"/>
      <c r="AC37" s="2"/>
      <c r="AD37" s="2"/>
      <c r="AE37" s="2"/>
      <c r="AF37" s="2"/>
      <c r="AG37" s="2"/>
      <c r="AH37" s="2"/>
      <c r="AI37" s="2"/>
      <c r="AJ37" s="2"/>
      <c r="AK37" s="2"/>
      <c r="AL37" s="2"/>
      <c r="AM37" s="2"/>
      <c r="AN37" s="2"/>
      <c r="AO37" s="2"/>
      <c r="AP37" s="2"/>
    </row>
    <row r="38" spans="1:42" x14ac:dyDescent="0.3">
      <c r="A38" s="2"/>
      <c r="B38" s="180"/>
      <c r="C38" s="182"/>
      <c r="D38" s="182"/>
      <c r="E38" s="182"/>
      <c r="F38" s="182"/>
      <c r="G38" s="182"/>
      <c r="H38" s="182"/>
      <c r="I38" s="182"/>
      <c r="J38" s="182"/>
      <c r="K38" s="182"/>
      <c r="L38" s="182"/>
      <c r="M38" s="182"/>
      <c r="N38" s="182"/>
      <c r="O38" s="182"/>
      <c r="P38" s="182"/>
      <c r="Q38" s="182"/>
      <c r="R38" s="182"/>
      <c r="S38" s="182"/>
      <c r="T38" s="183"/>
      <c r="U38" s="2"/>
      <c r="V38" s="2"/>
      <c r="W38" s="2"/>
      <c r="X38" s="2"/>
      <c r="Y38" s="2"/>
      <c r="Z38" s="2"/>
      <c r="AA38" s="2"/>
      <c r="AB38" s="2"/>
      <c r="AC38" s="2"/>
      <c r="AD38" s="2"/>
      <c r="AE38" s="2"/>
      <c r="AF38" s="2"/>
      <c r="AG38" s="2"/>
      <c r="AH38" s="2"/>
      <c r="AI38" s="2"/>
      <c r="AJ38" s="2"/>
      <c r="AK38" s="2"/>
      <c r="AL38" s="2"/>
      <c r="AM38" s="2"/>
      <c r="AN38" s="2"/>
      <c r="AO38" s="2"/>
      <c r="AP38" s="2"/>
    </row>
    <row r="39" spans="1:42" x14ac:dyDescent="0.3">
      <c r="A39" s="2"/>
      <c r="B39" s="180"/>
      <c r="C39" s="182"/>
      <c r="D39" s="182"/>
      <c r="E39" s="182"/>
      <c r="F39" s="182"/>
      <c r="G39" s="182"/>
      <c r="H39" s="182"/>
      <c r="I39" s="182"/>
      <c r="J39" s="182"/>
      <c r="K39" s="182"/>
      <c r="L39" s="182"/>
      <c r="M39" s="182"/>
      <c r="N39" s="182"/>
      <c r="O39" s="182"/>
      <c r="P39" s="182"/>
      <c r="Q39" s="182"/>
      <c r="R39" s="182"/>
      <c r="S39" s="182"/>
      <c r="T39" s="183"/>
      <c r="U39" s="2"/>
      <c r="V39" s="2"/>
      <c r="W39" s="2"/>
      <c r="X39" s="2"/>
      <c r="Y39" s="2"/>
      <c r="Z39" s="2"/>
      <c r="AA39" s="2"/>
      <c r="AB39" s="2"/>
      <c r="AC39" s="2"/>
      <c r="AD39" s="2"/>
      <c r="AE39" s="2"/>
      <c r="AF39" s="2"/>
      <c r="AG39" s="2"/>
      <c r="AH39" s="2"/>
      <c r="AI39" s="2"/>
      <c r="AJ39" s="2"/>
      <c r="AK39" s="2"/>
      <c r="AL39" s="2"/>
      <c r="AM39" s="2"/>
      <c r="AN39" s="2"/>
      <c r="AO39" s="2"/>
      <c r="AP39" s="2"/>
    </row>
    <row r="40" spans="1:42" x14ac:dyDescent="0.3">
      <c r="A40" s="2"/>
      <c r="B40" s="184"/>
      <c r="C40" s="185"/>
      <c r="D40" s="185"/>
      <c r="E40" s="185"/>
      <c r="F40" s="185"/>
      <c r="G40" s="185"/>
      <c r="H40" s="185"/>
      <c r="I40" s="185"/>
      <c r="J40" s="185"/>
      <c r="K40" s="185"/>
      <c r="L40" s="185"/>
      <c r="M40" s="185"/>
      <c r="N40" s="185"/>
      <c r="O40" s="185"/>
      <c r="P40" s="185"/>
      <c r="Q40" s="185"/>
      <c r="R40" s="185"/>
      <c r="S40" s="185"/>
      <c r="T40" s="186"/>
      <c r="U40" s="2"/>
      <c r="V40" s="2"/>
      <c r="W40" s="2"/>
      <c r="X40" s="2"/>
      <c r="Y40" s="2"/>
      <c r="Z40" s="2"/>
      <c r="AA40" s="2"/>
      <c r="AB40" s="2"/>
      <c r="AC40" s="2"/>
      <c r="AD40" s="2"/>
      <c r="AE40" s="2"/>
      <c r="AF40" s="2"/>
      <c r="AG40" s="2"/>
      <c r="AH40" s="2"/>
      <c r="AI40" s="2"/>
      <c r="AJ40" s="2"/>
      <c r="AK40" s="2"/>
      <c r="AL40" s="2"/>
      <c r="AM40" s="2"/>
      <c r="AN40" s="2"/>
      <c r="AO40" s="2"/>
      <c r="AP40" s="2"/>
    </row>
    <row r="41" spans="1:42"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1:42"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1:42"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1:42"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row>
    <row r="75" spans="1:42"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row>
    <row r="76" spans="1:42"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row>
    <row r="77" spans="1:42"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row>
    <row r="78" spans="1:42"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row>
    <row r="79" spans="1:42"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row>
    <row r="80" spans="1:42"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row>
    <row r="81" spans="1:42"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row>
    <row r="82" spans="1:42"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row>
    <row r="83" spans="1:42"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row>
    <row r="84" spans="1:42"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row>
    <row r="85" spans="1:42"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row>
    <row r="86" spans="1:42" x14ac:dyDescent="0.3">
      <c r="A86" s="2"/>
      <c r="B86" s="122"/>
      <c r="C86" s="12"/>
      <c r="D86" s="12" t="s">
        <v>102</v>
      </c>
      <c r="E86" s="12" t="s">
        <v>103</v>
      </c>
      <c r="F86" s="447" t="s">
        <v>105</v>
      </c>
      <c r="G86" s="448"/>
      <c r="H86" s="122"/>
      <c r="I86" s="2"/>
      <c r="J86" s="2"/>
      <c r="K86" s="2"/>
      <c r="L86" s="2"/>
      <c r="M86" s="2"/>
      <c r="N86" s="2"/>
      <c r="O86" s="2"/>
      <c r="P86" s="449" t="s">
        <v>175</v>
      </c>
      <c r="Q86" s="450"/>
      <c r="R86" s="450"/>
      <c r="S86" s="450"/>
      <c r="T86" s="450"/>
      <c r="U86" s="450"/>
      <c r="V86" s="450"/>
      <c r="W86" s="451"/>
      <c r="X86" s="4"/>
      <c r="Y86" s="4"/>
      <c r="Z86" s="4"/>
      <c r="AA86" s="4"/>
      <c r="AB86" s="2"/>
      <c r="AC86" s="2"/>
      <c r="AD86" s="2"/>
      <c r="AE86" s="2"/>
      <c r="AF86" s="2"/>
      <c r="AG86" s="2"/>
      <c r="AH86" s="2"/>
      <c r="AI86" s="2"/>
      <c r="AJ86" s="2"/>
      <c r="AK86" s="2"/>
      <c r="AL86" s="2"/>
      <c r="AM86" s="2"/>
      <c r="AN86" s="2"/>
      <c r="AO86" s="2"/>
      <c r="AP86" s="2"/>
    </row>
    <row r="87" spans="1:42" x14ac:dyDescent="0.3">
      <c r="A87" s="2"/>
      <c r="B87" s="123"/>
      <c r="C87" s="136" t="s">
        <v>99</v>
      </c>
      <c r="D87" s="14" t="s">
        <v>101</v>
      </c>
      <c r="E87" s="14" t="s">
        <v>104</v>
      </c>
      <c r="F87" s="12" t="s">
        <v>92</v>
      </c>
      <c r="G87" s="13" t="s">
        <v>106</v>
      </c>
      <c r="H87" s="16" t="s">
        <v>26</v>
      </c>
      <c r="I87" s="2"/>
      <c r="J87" s="2"/>
      <c r="K87" s="2"/>
      <c r="L87" s="2"/>
      <c r="M87" s="2"/>
      <c r="N87" s="2"/>
      <c r="O87" s="2"/>
      <c r="P87" s="280"/>
      <c r="Q87" s="280" t="s">
        <v>31</v>
      </c>
      <c r="R87" s="280" t="s">
        <v>164</v>
      </c>
      <c r="S87" s="280" t="s">
        <v>32</v>
      </c>
      <c r="T87" s="280" t="s">
        <v>165</v>
      </c>
      <c r="U87" s="280" t="s">
        <v>68</v>
      </c>
      <c r="V87" s="280" t="s">
        <v>34</v>
      </c>
      <c r="W87" s="280" t="s">
        <v>166</v>
      </c>
      <c r="X87" s="4"/>
      <c r="Y87" s="4"/>
      <c r="Z87" s="4"/>
      <c r="AA87" s="4"/>
      <c r="AB87" s="2"/>
      <c r="AC87" s="2"/>
      <c r="AD87" s="2"/>
      <c r="AE87" s="2"/>
      <c r="AF87" s="2"/>
      <c r="AG87" s="2"/>
      <c r="AH87" s="2"/>
      <c r="AI87" s="2"/>
      <c r="AJ87" s="2"/>
      <c r="AK87" s="2"/>
      <c r="AL87" s="2"/>
      <c r="AM87" s="2"/>
      <c r="AN87" s="2"/>
      <c r="AO87" s="2"/>
      <c r="AP87" s="2"/>
    </row>
    <row r="88" spans="1:42" x14ac:dyDescent="0.3">
      <c r="A88" s="2"/>
      <c r="B88" s="10">
        <v>1</v>
      </c>
      <c r="C88" s="10">
        <v>0</v>
      </c>
      <c r="D88" s="10">
        <v>0</v>
      </c>
      <c r="E88" s="153">
        <f>SUM(C88*D88)</f>
        <v>0</v>
      </c>
      <c r="F88" s="111">
        <v>0</v>
      </c>
      <c r="G88" s="111">
        <v>0</v>
      </c>
      <c r="H88" s="121">
        <v>0.03</v>
      </c>
      <c r="I88" s="2"/>
      <c r="J88" s="2"/>
      <c r="K88" s="2"/>
      <c r="L88" s="2"/>
      <c r="M88" s="2"/>
      <c r="N88" s="2"/>
      <c r="O88" s="2"/>
      <c r="P88" s="10"/>
      <c r="Q88" s="280" t="s">
        <v>172</v>
      </c>
      <c r="R88" s="146" t="s">
        <v>173</v>
      </c>
      <c r="S88" s="146" t="s">
        <v>172</v>
      </c>
      <c r="T88" s="146" t="s">
        <v>173</v>
      </c>
      <c r="U88" s="146" t="s">
        <v>173</v>
      </c>
      <c r="V88" s="146" t="s">
        <v>172</v>
      </c>
      <c r="W88" s="146" t="s">
        <v>174</v>
      </c>
      <c r="X88" s="4"/>
      <c r="Y88" s="4"/>
      <c r="Z88" s="4"/>
      <c r="AA88" s="4"/>
      <c r="AB88" s="2"/>
      <c r="AC88" s="2"/>
      <c r="AD88" s="2"/>
      <c r="AE88" s="2"/>
      <c r="AF88" s="2"/>
      <c r="AG88" s="2"/>
      <c r="AH88" s="2"/>
      <c r="AI88" s="2"/>
      <c r="AJ88" s="2"/>
      <c r="AK88" s="2"/>
      <c r="AL88" s="2"/>
      <c r="AM88" s="2"/>
      <c r="AN88" s="2"/>
      <c r="AO88" s="2"/>
      <c r="AP88" s="2"/>
    </row>
    <row r="89" spans="1:42" x14ac:dyDescent="0.3">
      <c r="A89" s="2"/>
      <c r="B89" s="10">
        <v>2</v>
      </c>
      <c r="C89" s="10">
        <v>0</v>
      </c>
      <c r="D89" s="10">
        <v>0</v>
      </c>
      <c r="E89" s="153">
        <f t="shared" ref="E89:E99" si="4">SUM(C89*D89)</f>
        <v>0</v>
      </c>
      <c r="F89" s="111">
        <v>0</v>
      </c>
      <c r="G89" s="111">
        <v>0</v>
      </c>
      <c r="H89" s="18">
        <v>0.03</v>
      </c>
      <c r="I89" s="2"/>
      <c r="J89" s="2"/>
      <c r="K89" s="2"/>
      <c r="L89" s="2"/>
      <c r="M89" s="2"/>
      <c r="N89" s="2"/>
      <c r="O89" s="2"/>
      <c r="P89" s="10">
        <v>1</v>
      </c>
      <c r="Q89" s="17">
        <v>180</v>
      </c>
      <c r="R89" s="124">
        <f t="shared" ref="R89:R99" si="5">SUM(G6/Q89)</f>
        <v>0</v>
      </c>
      <c r="S89" s="17">
        <v>180</v>
      </c>
      <c r="T89" s="124">
        <f t="shared" ref="T89:T99" si="6">SUM(D6/S89)</f>
        <v>3.3821629697576361</v>
      </c>
      <c r="U89" s="124">
        <f t="shared" ref="U89:U99" si="7">SUM(E6/S89)</f>
        <v>0</v>
      </c>
      <c r="V89" s="17">
        <v>180</v>
      </c>
      <c r="W89" s="124">
        <f t="shared" ref="W89:W99" si="8">SUM(H6/V89)</f>
        <v>0</v>
      </c>
      <c r="X89" s="4"/>
      <c r="Y89" s="4"/>
      <c r="Z89" s="4"/>
      <c r="AA89" s="4"/>
      <c r="AB89" s="2"/>
      <c r="AC89" s="2"/>
      <c r="AD89" s="2"/>
      <c r="AE89" s="2"/>
      <c r="AF89" s="2"/>
      <c r="AG89" s="2"/>
      <c r="AH89" s="2"/>
      <c r="AI89" s="2"/>
      <c r="AJ89" s="2"/>
      <c r="AK89" s="2"/>
      <c r="AL89" s="2"/>
      <c r="AM89" s="2"/>
      <c r="AN89" s="2"/>
      <c r="AO89" s="2"/>
      <c r="AP89" s="2"/>
    </row>
    <row r="90" spans="1:42" x14ac:dyDescent="0.3">
      <c r="A90" s="2"/>
      <c r="B90" s="10">
        <v>3</v>
      </c>
      <c r="C90" s="10">
        <v>0</v>
      </c>
      <c r="D90" s="10">
        <v>0</v>
      </c>
      <c r="E90" s="153">
        <f t="shared" si="4"/>
        <v>0</v>
      </c>
      <c r="F90" s="111">
        <v>0</v>
      </c>
      <c r="G90" s="111">
        <v>0</v>
      </c>
      <c r="H90" s="18">
        <v>0.03</v>
      </c>
      <c r="I90" s="2"/>
      <c r="J90" s="2"/>
      <c r="K90" s="2"/>
      <c r="L90" s="2"/>
      <c r="M90" s="2"/>
      <c r="N90" s="2"/>
      <c r="O90" s="2"/>
      <c r="P90" s="10">
        <v>2</v>
      </c>
      <c r="Q90" s="17">
        <v>180</v>
      </c>
      <c r="R90" s="124">
        <f t="shared" si="5"/>
        <v>0</v>
      </c>
      <c r="S90" s="17">
        <v>180</v>
      </c>
      <c r="T90" s="124">
        <f t="shared" si="6"/>
        <v>8.3037285955230242</v>
      </c>
      <c r="U90" s="124">
        <f t="shared" si="7"/>
        <v>0</v>
      </c>
      <c r="V90" s="17">
        <f>SUM(V89)</f>
        <v>180</v>
      </c>
      <c r="W90" s="124">
        <f t="shared" si="8"/>
        <v>0</v>
      </c>
      <c r="X90" s="4"/>
      <c r="Y90" s="4"/>
      <c r="Z90" s="4"/>
      <c r="AA90" s="4"/>
      <c r="AB90" s="2"/>
      <c r="AC90" s="2"/>
      <c r="AD90" s="2"/>
      <c r="AE90" s="2"/>
      <c r="AF90" s="2"/>
      <c r="AG90" s="2"/>
      <c r="AH90" s="2"/>
      <c r="AI90" s="2"/>
      <c r="AJ90" s="2"/>
      <c r="AK90" s="2"/>
      <c r="AL90" s="2"/>
      <c r="AM90" s="2"/>
      <c r="AN90" s="2"/>
      <c r="AO90" s="2"/>
      <c r="AP90" s="2"/>
    </row>
    <row r="91" spans="1:42" x14ac:dyDescent="0.3">
      <c r="A91" s="2"/>
      <c r="B91" s="10">
        <v>4</v>
      </c>
      <c r="C91" s="10">
        <v>0</v>
      </c>
      <c r="D91" s="10">
        <v>0</v>
      </c>
      <c r="E91" s="153">
        <f t="shared" si="4"/>
        <v>0</v>
      </c>
      <c r="F91" s="111">
        <v>0</v>
      </c>
      <c r="G91" s="111">
        <v>0</v>
      </c>
      <c r="H91" s="18">
        <v>0.03</v>
      </c>
      <c r="I91" s="2"/>
      <c r="J91" s="2"/>
      <c r="K91" s="2"/>
      <c r="L91" s="2"/>
      <c r="M91" s="2"/>
      <c r="N91" s="2"/>
      <c r="O91" s="2"/>
      <c r="P91" s="10">
        <v>3</v>
      </c>
      <c r="Q91" s="17">
        <v>180</v>
      </c>
      <c r="R91" s="124">
        <f t="shared" si="5"/>
        <v>0</v>
      </c>
      <c r="S91" s="17">
        <v>180</v>
      </c>
      <c r="T91" s="124">
        <f t="shared" si="6"/>
        <v>12.59204548897547</v>
      </c>
      <c r="U91" s="124">
        <f t="shared" si="7"/>
        <v>0</v>
      </c>
      <c r="V91" s="17">
        <f>SUM(V89)</f>
        <v>180</v>
      </c>
      <c r="W91" s="124">
        <f t="shared" si="8"/>
        <v>0</v>
      </c>
      <c r="X91" s="4"/>
      <c r="Y91" s="4"/>
      <c r="Z91" s="4"/>
      <c r="AA91" s="4"/>
      <c r="AB91" s="2"/>
      <c r="AC91" s="2"/>
      <c r="AD91" s="2"/>
      <c r="AE91" s="2"/>
      <c r="AF91" s="2"/>
      <c r="AG91" s="2"/>
      <c r="AH91" s="2"/>
      <c r="AI91" s="2"/>
      <c r="AJ91" s="2"/>
      <c r="AK91" s="2"/>
      <c r="AL91" s="2"/>
      <c r="AM91" s="2"/>
      <c r="AN91" s="2"/>
      <c r="AO91" s="2"/>
      <c r="AP91" s="2"/>
    </row>
    <row r="92" spans="1:42" x14ac:dyDescent="0.3">
      <c r="B92" s="10">
        <v>5</v>
      </c>
      <c r="C92" s="10">
        <v>0</v>
      </c>
      <c r="D92" s="10">
        <v>0</v>
      </c>
      <c r="E92" s="153">
        <f t="shared" si="4"/>
        <v>0</v>
      </c>
      <c r="F92" s="111">
        <v>0</v>
      </c>
      <c r="G92" s="111">
        <v>0</v>
      </c>
      <c r="H92" s="18">
        <v>0.03</v>
      </c>
      <c r="I92" s="2"/>
      <c r="J92" s="2"/>
      <c r="K92" s="2"/>
      <c r="L92" s="2"/>
      <c r="M92" s="2"/>
      <c r="N92" s="2"/>
      <c r="O92" s="2"/>
      <c r="P92" s="10">
        <v>4</v>
      </c>
      <c r="Q92" s="17"/>
      <c r="R92" s="124" t="e">
        <f t="shared" si="5"/>
        <v>#DIV/0!</v>
      </c>
      <c r="S92" s="17">
        <v>180</v>
      </c>
      <c r="T92" s="124">
        <f t="shared" si="6"/>
        <v>14.911111111111111</v>
      </c>
      <c r="U92" s="124">
        <f t="shared" si="7"/>
        <v>0</v>
      </c>
      <c r="V92" s="17">
        <f>SUM(V89)</f>
        <v>180</v>
      </c>
      <c r="W92" s="124">
        <f t="shared" si="8"/>
        <v>0</v>
      </c>
      <c r="X92" s="4"/>
      <c r="Y92" s="4"/>
      <c r="Z92" s="4"/>
      <c r="AA92" s="4"/>
      <c r="AB92" s="2"/>
      <c r="AC92" s="2"/>
      <c r="AD92" s="2"/>
      <c r="AE92" s="2"/>
      <c r="AF92" s="2"/>
      <c r="AG92" s="2"/>
      <c r="AH92" s="2"/>
      <c r="AI92" s="2"/>
      <c r="AJ92" s="2"/>
      <c r="AK92" s="2"/>
      <c r="AL92" s="2"/>
      <c r="AM92" s="2"/>
      <c r="AN92" s="2"/>
      <c r="AO92" s="2"/>
      <c r="AP92" s="2"/>
    </row>
    <row r="93" spans="1:42" x14ac:dyDescent="0.3">
      <c r="B93" s="10">
        <v>6</v>
      </c>
      <c r="C93" s="10">
        <v>0</v>
      </c>
      <c r="D93" s="10">
        <v>0</v>
      </c>
      <c r="E93" s="153">
        <f t="shared" si="4"/>
        <v>0</v>
      </c>
      <c r="F93" s="111">
        <v>0</v>
      </c>
      <c r="G93" s="111">
        <v>0</v>
      </c>
      <c r="H93" s="18">
        <v>0.03</v>
      </c>
      <c r="I93" s="2"/>
      <c r="J93" s="2"/>
      <c r="K93" s="2"/>
      <c r="L93" s="2"/>
      <c r="M93" s="2"/>
      <c r="N93" s="2"/>
      <c r="O93" s="2"/>
      <c r="P93" s="10">
        <v>5</v>
      </c>
      <c r="Q93" s="17"/>
      <c r="R93" s="124" t="e">
        <f t="shared" si="5"/>
        <v>#DIV/0!</v>
      </c>
      <c r="S93" s="17">
        <v>180</v>
      </c>
      <c r="T93" s="124">
        <f t="shared" si="6"/>
        <v>18.638888888888889</v>
      </c>
      <c r="U93" s="124">
        <f t="shared" si="7"/>
        <v>0</v>
      </c>
      <c r="V93" s="17">
        <f>SUM(V89)</f>
        <v>180</v>
      </c>
      <c r="W93" s="124">
        <f t="shared" si="8"/>
        <v>0</v>
      </c>
      <c r="X93" s="4"/>
      <c r="Y93" s="4"/>
      <c r="Z93" s="4"/>
      <c r="AA93" s="4"/>
      <c r="AB93" s="2"/>
      <c r="AC93" s="2"/>
      <c r="AD93" s="2"/>
      <c r="AE93" s="2"/>
      <c r="AF93" s="2"/>
      <c r="AG93" s="2"/>
      <c r="AH93" s="2"/>
      <c r="AI93" s="2"/>
      <c r="AJ93" s="2"/>
      <c r="AK93" s="2"/>
      <c r="AL93" s="2"/>
      <c r="AM93" s="2"/>
      <c r="AN93" s="2"/>
      <c r="AO93" s="2"/>
      <c r="AP93" s="2"/>
    </row>
    <row r="94" spans="1:42" x14ac:dyDescent="0.3">
      <c r="B94" s="10">
        <v>7</v>
      </c>
      <c r="C94" s="10">
        <v>0</v>
      </c>
      <c r="D94" s="10">
        <v>0</v>
      </c>
      <c r="E94" s="153">
        <f t="shared" si="4"/>
        <v>0</v>
      </c>
      <c r="F94" s="111">
        <v>0</v>
      </c>
      <c r="G94" s="111">
        <v>0</v>
      </c>
      <c r="H94" s="18">
        <v>0.03</v>
      </c>
      <c r="I94" s="2"/>
      <c r="J94" s="2"/>
      <c r="K94" s="2"/>
      <c r="L94" s="2"/>
      <c r="M94" s="2"/>
      <c r="N94" s="2"/>
      <c r="O94" s="2"/>
      <c r="P94" s="10">
        <v>6</v>
      </c>
      <c r="Q94" s="17"/>
      <c r="R94" s="124" t="e">
        <f t="shared" si="5"/>
        <v>#DIV/0!</v>
      </c>
      <c r="S94" s="17">
        <v>180</v>
      </c>
      <c r="T94" s="124">
        <f t="shared" si="6"/>
        <v>17.18888888888889</v>
      </c>
      <c r="U94" s="124">
        <f t="shared" si="7"/>
        <v>0</v>
      </c>
      <c r="V94" s="17">
        <f>SUM(V89)</f>
        <v>180</v>
      </c>
      <c r="W94" s="124">
        <f t="shared" si="8"/>
        <v>0</v>
      </c>
      <c r="X94" s="4"/>
      <c r="Y94" s="4"/>
      <c r="Z94" s="4"/>
      <c r="AA94" s="4"/>
      <c r="AB94" s="2"/>
      <c r="AC94" s="2"/>
      <c r="AD94" s="2"/>
      <c r="AE94" s="2"/>
      <c r="AF94" s="2"/>
      <c r="AG94" s="2"/>
      <c r="AH94" s="2"/>
      <c r="AI94" s="2"/>
      <c r="AJ94" s="2"/>
      <c r="AK94" s="2"/>
      <c r="AL94" s="2"/>
      <c r="AM94" s="2"/>
      <c r="AN94" s="2"/>
      <c r="AO94" s="2"/>
      <c r="AP94" s="2"/>
    </row>
    <row r="95" spans="1:42" x14ac:dyDescent="0.3">
      <c r="B95" s="10">
        <v>8</v>
      </c>
      <c r="C95" s="10">
        <v>20</v>
      </c>
      <c r="D95" s="10">
        <v>0.83</v>
      </c>
      <c r="E95" s="153">
        <v>16.5</v>
      </c>
      <c r="F95" s="111">
        <v>2.3E-2</v>
      </c>
      <c r="G95" s="111">
        <v>2.3E-2</v>
      </c>
      <c r="H95" s="18">
        <v>0.03</v>
      </c>
      <c r="I95" s="2"/>
      <c r="J95" s="2"/>
      <c r="K95" s="2"/>
      <c r="L95" s="2"/>
      <c r="M95" s="2"/>
      <c r="N95" s="2"/>
      <c r="O95" s="2"/>
      <c r="P95" s="10">
        <v>7</v>
      </c>
      <c r="Q95" s="17"/>
      <c r="R95" s="124" t="e">
        <f t="shared" si="5"/>
        <v>#DIV/0!</v>
      </c>
      <c r="S95" s="17">
        <v>180</v>
      </c>
      <c r="T95" s="124">
        <f t="shared" si="6"/>
        <v>20.916666666666668</v>
      </c>
      <c r="U95" s="124">
        <f t="shared" si="7"/>
        <v>0</v>
      </c>
      <c r="V95" s="17">
        <f>SUM(V89)</f>
        <v>180</v>
      </c>
      <c r="W95" s="124">
        <f t="shared" si="8"/>
        <v>0</v>
      </c>
      <c r="X95" s="4"/>
      <c r="Y95" s="4"/>
      <c r="Z95" s="4"/>
      <c r="AA95" s="4"/>
      <c r="AB95" s="2"/>
      <c r="AC95" s="2"/>
      <c r="AD95" s="2"/>
      <c r="AE95" s="2"/>
      <c r="AF95" s="2"/>
      <c r="AG95" s="2"/>
      <c r="AH95" s="2"/>
      <c r="AI95" s="2"/>
      <c r="AJ95" s="2"/>
      <c r="AK95" s="2"/>
      <c r="AL95" s="2"/>
      <c r="AM95" s="2"/>
      <c r="AN95" s="2"/>
      <c r="AO95" s="2"/>
      <c r="AP95" s="2"/>
    </row>
    <row r="96" spans="1:42" x14ac:dyDescent="0.3">
      <c r="B96" s="10">
        <v>9</v>
      </c>
      <c r="C96" s="10">
        <v>20</v>
      </c>
      <c r="D96" s="10">
        <v>0.82</v>
      </c>
      <c r="E96" s="153">
        <v>16.3</v>
      </c>
      <c r="F96" s="111">
        <v>0.02</v>
      </c>
      <c r="G96" s="111">
        <v>0.02</v>
      </c>
      <c r="H96" s="18">
        <v>0.03</v>
      </c>
      <c r="I96" s="2"/>
      <c r="J96" s="2"/>
      <c r="K96" s="2"/>
      <c r="L96" s="2"/>
      <c r="M96" s="2"/>
      <c r="N96" s="2"/>
      <c r="O96" s="2"/>
      <c r="P96" s="10">
        <v>8</v>
      </c>
      <c r="Q96" s="17"/>
      <c r="R96" s="124" t="e">
        <f t="shared" si="5"/>
        <v>#DIV/0!</v>
      </c>
      <c r="S96" s="17">
        <v>180</v>
      </c>
      <c r="T96" s="124">
        <f t="shared" si="6"/>
        <v>24.644444444444446</v>
      </c>
      <c r="U96" s="124">
        <f t="shared" si="7"/>
        <v>0</v>
      </c>
      <c r="V96" s="17">
        <f>SUM(V89)</f>
        <v>180</v>
      </c>
      <c r="W96" s="124">
        <f t="shared" si="8"/>
        <v>3.2111111111111112</v>
      </c>
      <c r="X96" s="4"/>
      <c r="Y96" s="4"/>
      <c r="Z96" s="4"/>
      <c r="AA96" s="4"/>
      <c r="AB96" s="2"/>
      <c r="AC96" s="2"/>
      <c r="AD96" s="2"/>
      <c r="AE96" s="2"/>
      <c r="AF96" s="2"/>
      <c r="AG96" s="2"/>
      <c r="AH96" s="2"/>
      <c r="AI96" s="2"/>
      <c r="AJ96" s="2"/>
      <c r="AK96" s="2"/>
      <c r="AL96" s="2"/>
      <c r="AM96" s="2"/>
      <c r="AN96" s="2"/>
      <c r="AO96" s="2"/>
      <c r="AP96" s="2"/>
    </row>
    <row r="97" spans="2:42" x14ac:dyDescent="0.3">
      <c r="B97" s="10">
        <v>10</v>
      </c>
      <c r="C97" s="10">
        <v>20</v>
      </c>
      <c r="D97" s="10">
        <v>0.82</v>
      </c>
      <c r="E97" s="153">
        <f t="shared" si="4"/>
        <v>16.399999999999999</v>
      </c>
      <c r="F97" s="111">
        <v>0.02</v>
      </c>
      <c r="G97" s="111">
        <v>0.02</v>
      </c>
      <c r="H97" s="18">
        <v>0.03</v>
      </c>
      <c r="I97" s="2"/>
      <c r="J97" s="2"/>
      <c r="K97" s="2"/>
      <c r="L97" s="2"/>
      <c r="M97" s="2"/>
      <c r="N97" s="2"/>
      <c r="O97" s="2"/>
      <c r="P97" s="10">
        <v>9</v>
      </c>
      <c r="Q97" s="17"/>
      <c r="R97" s="124" t="e">
        <f t="shared" si="5"/>
        <v>#DIV/0!</v>
      </c>
      <c r="S97" s="17">
        <v>180</v>
      </c>
      <c r="T97" s="124">
        <f t="shared" si="6"/>
        <v>28.422222222222221</v>
      </c>
      <c r="U97" s="124">
        <f t="shared" si="7"/>
        <v>0</v>
      </c>
      <c r="V97" s="17">
        <f>SUM(V89)</f>
        <v>180</v>
      </c>
      <c r="W97" s="124">
        <f t="shared" si="8"/>
        <v>6.4222222222222225</v>
      </c>
      <c r="X97" s="4"/>
      <c r="Y97" s="4"/>
      <c r="Z97" s="4"/>
      <c r="AA97" s="4"/>
      <c r="AB97" s="2"/>
      <c r="AC97" s="2"/>
      <c r="AD97" s="2"/>
      <c r="AE97" s="2"/>
      <c r="AF97" s="2"/>
      <c r="AG97" s="2"/>
      <c r="AH97" s="2"/>
      <c r="AI97" s="2"/>
      <c r="AJ97" s="2"/>
      <c r="AK97" s="2"/>
      <c r="AL97" s="2"/>
      <c r="AM97" s="2"/>
      <c r="AN97" s="2"/>
      <c r="AO97" s="2"/>
      <c r="AP97" s="2"/>
    </row>
    <row r="98" spans="2:42" x14ac:dyDescent="0.3">
      <c r="B98" s="10">
        <v>11</v>
      </c>
      <c r="C98" s="10">
        <v>20</v>
      </c>
      <c r="D98" s="10">
        <v>0.82</v>
      </c>
      <c r="E98" s="153">
        <f t="shared" si="4"/>
        <v>16.399999999999999</v>
      </c>
      <c r="F98" s="111">
        <v>0.02</v>
      </c>
      <c r="G98" s="111">
        <v>0.02</v>
      </c>
      <c r="H98" s="18">
        <v>0.03</v>
      </c>
      <c r="I98" s="2"/>
      <c r="J98" s="2"/>
      <c r="K98" s="2"/>
      <c r="L98" s="2"/>
      <c r="M98" s="2"/>
      <c r="N98" s="2"/>
      <c r="O98" s="2"/>
      <c r="P98" s="10">
        <v>10</v>
      </c>
      <c r="Q98" s="17"/>
      <c r="R98" s="124" t="e">
        <f t="shared" si="5"/>
        <v>#DIV/0!</v>
      </c>
      <c r="S98" s="17">
        <v>180</v>
      </c>
      <c r="T98" s="124">
        <f t="shared" si="6"/>
        <v>32.405555555555559</v>
      </c>
      <c r="U98" s="124">
        <f t="shared" si="7"/>
        <v>0</v>
      </c>
      <c r="V98" s="17">
        <f>SUM(V89)</f>
        <v>180</v>
      </c>
      <c r="W98" s="124">
        <f t="shared" si="8"/>
        <v>9.6333333333333329</v>
      </c>
      <c r="X98" s="2"/>
      <c r="Y98" s="2"/>
      <c r="Z98" s="2"/>
      <c r="AA98" s="2"/>
      <c r="AB98" s="2"/>
      <c r="AC98" s="2"/>
      <c r="AD98" s="2"/>
      <c r="AE98" s="2"/>
      <c r="AF98" s="2"/>
      <c r="AG98" s="2"/>
      <c r="AH98" s="2"/>
      <c r="AI98" s="2"/>
      <c r="AJ98" s="2"/>
      <c r="AK98" s="2"/>
      <c r="AL98" s="2"/>
      <c r="AM98" s="2"/>
      <c r="AN98" s="2"/>
      <c r="AO98" s="2"/>
      <c r="AP98" s="2"/>
    </row>
    <row r="99" spans="2:42" x14ac:dyDescent="0.3">
      <c r="B99" s="10">
        <v>12</v>
      </c>
      <c r="C99" s="10">
        <v>20</v>
      </c>
      <c r="D99" s="10">
        <v>0.82</v>
      </c>
      <c r="E99" s="153">
        <f t="shared" si="4"/>
        <v>16.399999999999999</v>
      </c>
      <c r="F99" s="111">
        <v>0.02</v>
      </c>
      <c r="G99" s="111">
        <v>9.6000000000000002E-2</v>
      </c>
      <c r="H99" s="18">
        <v>0.03</v>
      </c>
      <c r="I99" s="2"/>
      <c r="J99" s="2"/>
      <c r="K99" s="2"/>
      <c r="L99" s="2"/>
      <c r="M99" s="2"/>
      <c r="N99" s="2"/>
      <c r="O99" s="2"/>
      <c r="P99" s="10">
        <v>11</v>
      </c>
      <c r="Q99" s="17"/>
      <c r="R99" s="124" t="e">
        <f t="shared" si="5"/>
        <v>#DIV/0!</v>
      </c>
      <c r="S99" s="17">
        <v>180</v>
      </c>
      <c r="T99" s="124">
        <f t="shared" si="6"/>
        <v>36.422222222222224</v>
      </c>
      <c r="U99" s="124">
        <f t="shared" si="7"/>
        <v>0</v>
      </c>
      <c r="V99" s="17">
        <f>SUM(V89)</f>
        <v>180</v>
      </c>
      <c r="W99" s="124">
        <f t="shared" si="8"/>
        <v>12.844444444444445</v>
      </c>
      <c r="X99" s="2"/>
      <c r="Y99" s="2"/>
      <c r="Z99" s="2"/>
      <c r="AA99" s="2"/>
      <c r="AB99" s="2"/>
      <c r="AC99" s="2"/>
      <c r="AD99" s="2"/>
      <c r="AE99" s="2"/>
      <c r="AF99" s="2"/>
      <c r="AG99" s="2"/>
      <c r="AH99" s="2"/>
      <c r="AI99" s="2"/>
      <c r="AJ99" s="2"/>
      <c r="AK99" s="2"/>
      <c r="AL99" s="2"/>
      <c r="AM99" s="2"/>
      <c r="AN99" s="2"/>
      <c r="AO99" s="2"/>
      <c r="AP99" s="2"/>
    </row>
  </sheetData>
  <mergeCells count="3">
    <mergeCell ref="P86:W86"/>
    <mergeCell ref="F86:G86"/>
    <mergeCell ref="B3:H4"/>
  </mergeCells>
  <hyperlinks>
    <hyperlink ref="F86:G86" location="sykefr!A1" display="sjukefråvere i %"/>
    <hyperlink ref="C87" location="'tal tils'!A1" display="tal tils"/>
    <hyperlink ref="A1" location="FREMSIDE_ØKONOMI!A1" display="TILBAKE TIL FRAMSIDA"/>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H151"/>
  <sheetViews>
    <sheetView workbookViewId="0"/>
  </sheetViews>
  <sheetFormatPr baseColWidth="10" defaultColWidth="11.453125" defaultRowHeight="12" x14ac:dyDescent="0.3"/>
  <cols>
    <col min="1" max="1" width="4" style="1" customWidth="1"/>
    <col min="2" max="2" width="2.81640625" style="1" customWidth="1"/>
    <col min="3" max="3" width="6.26953125" style="1" customWidth="1"/>
    <col min="4" max="4" width="6.453125" style="1" customWidth="1"/>
    <col min="5" max="5" width="6.54296875" style="1" customWidth="1"/>
    <col min="6" max="6" width="7.54296875" style="1" customWidth="1"/>
    <col min="7" max="7" width="7.453125" style="1" customWidth="1"/>
    <col min="8" max="8" width="7.1796875" style="1" customWidth="1"/>
    <col min="9" max="10" width="5.7265625" style="1" customWidth="1"/>
    <col min="11" max="11" width="7.7265625" style="1" customWidth="1"/>
    <col min="12" max="15" width="11.453125" style="1"/>
    <col min="16" max="16" width="4.26953125" style="1" customWidth="1"/>
    <col min="17" max="17" width="5.1796875" style="1" customWidth="1"/>
    <col min="18" max="18" width="6.81640625" style="1" customWidth="1"/>
    <col min="19" max="19" width="5.1796875" style="1" customWidth="1"/>
    <col min="20" max="20" width="6.81640625" style="1" customWidth="1"/>
    <col min="21" max="21" width="6.26953125" style="1" customWidth="1"/>
    <col min="22" max="22" width="5.453125" style="1" customWidth="1"/>
    <col min="23" max="23" width="6.26953125" style="1" customWidth="1"/>
    <col min="24" max="16384" width="11.453125" style="1"/>
  </cols>
  <sheetData>
    <row r="1" spans="1:34" ht="14.5" x14ac:dyDescent="0.35">
      <c r="A1" s="163" t="s">
        <v>545</v>
      </c>
      <c r="B1"/>
      <c r="C1"/>
      <c r="D1"/>
      <c r="E1" s="2"/>
      <c r="F1" s="2"/>
      <c r="G1" s="2"/>
      <c r="H1" s="2"/>
      <c r="I1" s="2"/>
      <c r="J1" s="6"/>
      <c r="K1" s="6"/>
      <c r="L1" s="6"/>
      <c r="M1" s="2"/>
      <c r="N1" s="2"/>
      <c r="O1" s="2"/>
      <c r="P1" s="2"/>
      <c r="Q1" s="2"/>
      <c r="R1" s="2"/>
      <c r="S1" s="2"/>
      <c r="T1" s="2"/>
      <c r="U1" s="2"/>
      <c r="V1" s="2"/>
      <c r="W1" s="2"/>
      <c r="X1" s="2"/>
      <c r="Y1" s="2"/>
      <c r="Z1" s="2"/>
      <c r="AA1" s="2"/>
      <c r="AB1" s="2"/>
      <c r="AC1" s="2"/>
      <c r="AD1" s="2"/>
      <c r="AE1" s="2"/>
      <c r="AF1" s="2"/>
      <c r="AG1" s="2"/>
      <c r="AH1" s="2"/>
    </row>
    <row r="2" spans="1:34"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15" customHeight="1" x14ac:dyDescent="0.3">
      <c r="A3" s="2"/>
      <c r="B3" s="432" t="s">
        <v>532</v>
      </c>
      <c r="C3" s="433"/>
      <c r="D3" s="433"/>
      <c r="E3" s="433"/>
      <c r="F3" s="433"/>
      <c r="G3" s="433"/>
      <c r="H3" s="434"/>
      <c r="I3" s="196" t="s">
        <v>50</v>
      </c>
      <c r="J3" s="44" t="s">
        <v>91</v>
      </c>
      <c r="K3" s="171"/>
      <c r="L3" s="2"/>
      <c r="M3" s="2"/>
      <c r="N3" s="2"/>
      <c r="O3" s="2"/>
      <c r="P3" s="2"/>
      <c r="Q3" s="2"/>
      <c r="R3" s="2"/>
      <c r="S3" s="2"/>
      <c r="T3" s="2"/>
      <c r="U3" s="2"/>
      <c r="V3" s="2"/>
      <c r="W3" s="2"/>
      <c r="X3" s="2"/>
      <c r="Y3" s="2"/>
      <c r="Z3" s="2"/>
      <c r="AA3" s="2"/>
      <c r="AB3" s="2"/>
      <c r="AC3" s="2"/>
      <c r="AD3" s="2"/>
      <c r="AE3" s="2"/>
      <c r="AF3" s="2"/>
      <c r="AG3" s="2"/>
      <c r="AH3" s="2"/>
    </row>
    <row r="4" spans="1:34" x14ac:dyDescent="0.3">
      <c r="A4" s="2"/>
      <c r="B4" s="435"/>
      <c r="C4" s="436"/>
      <c r="D4" s="436"/>
      <c r="E4" s="436"/>
      <c r="F4" s="436"/>
      <c r="G4" s="436"/>
      <c r="H4" s="437"/>
      <c r="I4" s="23" t="s">
        <v>29</v>
      </c>
      <c r="J4" s="3" t="s">
        <v>30</v>
      </c>
      <c r="K4" s="235"/>
      <c r="L4" s="2"/>
      <c r="M4" s="2"/>
      <c r="N4" s="2"/>
      <c r="O4" s="2"/>
      <c r="P4" s="2"/>
      <c r="Q4" s="2"/>
      <c r="R4" s="2"/>
      <c r="S4" s="2"/>
      <c r="T4" s="2"/>
      <c r="U4" s="2"/>
      <c r="V4" s="2"/>
      <c r="W4" s="2"/>
      <c r="X4" s="2"/>
      <c r="Y4" s="2"/>
      <c r="Z4" s="2"/>
      <c r="AA4" s="2"/>
      <c r="AB4" s="2"/>
      <c r="AC4" s="2"/>
      <c r="AD4" s="2"/>
      <c r="AE4" s="2"/>
      <c r="AF4" s="2"/>
      <c r="AG4" s="2"/>
      <c r="AH4" s="2"/>
    </row>
    <row r="5" spans="1:34" x14ac:dyDescent="0.3">
      <c r="A5" s="2"/>
      <c r="B5" s="195"/>
      <c r="C5" s="212" t="s">
        <v>209</v>
      </c>
      <c r="D5" s="195" t="s">
        <v>210</v>
      </c>
      <c r="E5" s="195"/>
      <c r="F5" s="195" t="s">
        <v>33</v>
      </c>
      <c r="G5" s="195" t="s">
        <v>31</v>
      </c>
      <c r="H5" s="199" t="s">
        <v>34</v>
      </c>
      <c r="I5" s="26" t="s">
        <v>2</v>
      </c>
      <c r="J5" s="43" t="s">
        <v>35</v>
      </c>
      <c r="K5" s="26" t="s">
        <v>154</v>
      </c>
      <c r="L5" s="2"/>
      <c r="M5" s="2"/>
      <c r="N5" s="2"/>
      <c r="O5" s="2"/>
      <c r="P5" s="2"/>
      <c r="Q5" s="2"/>
      <c r="R5" s="2"/>
      <c r="S5" s="2"/>
      <c r="T5" s="2"/>
      <c r="U5" s="2"/>
      <c r="V5" s="2"/>
      <c r="W5" s="2"/>
      <c r="X5" s="2"/>
      <c r="Y5" s="2"/>
      <c r="Z5" s="2"/>
      <c r="AA5" s="2"/>
      <c r="AB5" s="2"/>
      <c r="AC5" s="2"/>
      <c r="AD5" s="2"/>
      <c r="AE5" s="2"/>
      <c r="AF5" s="2"/>
      <c r="AG5" s="2"/>
      <c r="AH5" s="2"/>
    </row>
    <row r="6" spans="1:34" x14ac:dyDescent="0.3">
      <c r="A6" s="2"/>
      <c r="B6" s="5">
        <v>1</v>
      </c>
      <c r="C6" s="193">
        <v>2033</v>
      </c>
      <c r="D6" s="214">
        <v>1289.1610000000001</v>
      </c>
      <c r="E6" s="214"/>
      <c r="F6" s="214">
        <f t="shared" ref="F6:F17" si="0">SUM(C6-D6)</f>
        <v>743.83899999999994</v>
      </c>
      <c r="G6" s="214">
        <v>2323</v>
      </c>
      <c r="H6" s="214">
        <v>2532</v>
      </c>
      <c r="I6" s="41">
        <f>SUM(C6/D$17)</f>
        <v>0.13141564318034907</v>
      </c>
      <c r="J6" s="28">
        <f>SUM(D6/D$17)</f>
        <v>8.333296703296704E-2</v>
      </c>
      <c r="K6" s="218">
        <f>SUM(I6-J6)</f>
        <v>4.8082676147382028E-2</v>
      </c>
      <c r="L6" s="2"/>
      <c r="M6" s="2"/>
      <c r="N6" s="2"/>
      <c r="O6" s="2"/>
      <c r="P6" s="2"/>
      <c r="Q6" s="2"/>
      <c r="R6" s="2"/>
      <c r="S6" s="2"/>
      <c r="T6" s="2"/>
      <c r="U6" s="2"/>
      <c r="V6" s="2"/>
      <c r="W6" s="2"/>
      <c r="X6" s="2"/>
      <c r="Y6" s="2"/>
      <c r="Z6" s="2"/>
      <c r="AA6" s="2"/>
      <c r="AB6" s="2"/>
      <c r="AC6" s="2"/>
      <c r="AD6" s="2"/>
      <c r="AE6" s="2"/>
      <c r="AF6" s="2"/>
      <c r="AG6" s="2"/>
      <c r="AH6" s="2"/>
    </row>
    <row r="7" spans="1:34" x14ac:dyDescent="0.3">
      <c r="A7" s="2"/>
      <c r="B7" s="5">
        <v>2</v>
      </c>
      <c r="C7" s="193">
        <v>2081</v>
      </c>
      <c r="D7" s="214">
        <v>2578.3220000000001</v>
      </c>
      <c r="E7" s="214"/>
      <c r="F7" s="214">
        <f t="shared" si="0"/>
        <v>-497.32200000000012</v>
      </c>
      <c r="G7" s="214">
        <v>2882</v>
      </c>
      <c r="H7" s="214">
        <v>3148</v>
      </c>
      <c r="I7" s="41">
        <f t="shared" ref="I7:I17" si="1">SUM(C7/D$17)</f>
        <v>0.13451842275371687</v>
      </c>
      <c r="J7" s="28">
        <f t="shared" ref="J7:J17" si="2">SUM(D7/D$17)</f>
        <v>0.16666593406593408</v>
      </c>
      <c r="K7" s="218">
        <f t="shared" ref="K7:K17" si="3">SUM(I7-J7)</f>
        <v>-3.2147511312217214E-2</v>
      </c>
      <c r="L7" s="2"/>
      <c r="M7" s="2"/>
      <c r="N7" s="2"/>
      <c r="O7" s="2"/>
      <c r="P7" s="2"/>
      <c r="Q7" s="2"/>
      <c r="R7" s="2"/>
      <c r="S7" s="2"/>
      <c r="T7" s="2"/>
      <c r="U7" s="2"/>
      <c r="V7" s="2"/>
      <c r="W7" s="2"/>
      <c r="X7" s="2"/>
      <c r="Y7" s="2"/>
      <c r="Z7" s="2"/>
      <c r="AA7" s="2"/>
      <c r="AB7" s="2"/>
      <c r="AC7" s="2"/>
      <c r="AD7" s="2"/>
      <c r="AE7" s="2"/>
      <c r="AF7" s="2"/>
      <c r="AG7" s="2"/>
      <c r="AH7" s="2"/>
    </row>
    <row r="8" spans="1:34" x14ac:dyDescent="0.3">
      <c r="A8" s="2"/>
      <c r="B8" s="5">
        <v>3</v>
      </c>
      <c r="C8" s="193">
        <v>3800</v>
      </c>
      <c r="D8" s="214">
        <v>3867.4830000000002</v>
      </c>
      <c r="E8" s="214"/>
      <c r="F8" s="214">
        <f t="shared" si="0"/>
        <v>-67.483000000000175</v>
      </c>
      <c r="G8" s="214">
        <v>3300</v>
      </c>
      <c r="H8" s="214">
        <v>3810</v>
      </c>
      <c r="I8" s="41">
        <f t="shared" si="1"/>
        <v>0.24563671622495151</v>
      </c>
      <c r="J8" s="28">
        <f t="shared" si="2"/>
        <v>0.24999890109890111</v>
      </c>
      <c r="K8" s="218">
        <f t="shared" si="3"/>
        <v>-4.3621848739495983E-3</v>
      </c>
      <c r="L8" s="2"/>
      <c r="M8" s="2"/>
      <c r="N8" s="2"/>
      <c r="O8" s="2"/>
      <c r="P8" s="2"/>
      <c r="Q8" s="2"/>
      <c r="R8" s="2"/>
      <c r="S8" s="2"/>
      <c r="T8" s="2"/>
      <c r="U8" s="2"/>
      <c r="V8" s="2"/>
      <c r="W8" s="2"/>
      <c r="X8" s="2"/>
      <c r="Y8" s="2"/>
      <c r="Z8" s="2"/>
      <c r="AA8" s="2"/>
      <c r="AB8" s="2"/>
      <c r="AC8" s="2"/>
      <c r="AD8" s="2"/>
      <c r="AE8" s="2"/>
      <c r="AF8" s="2"/>
      <c r="AG8" s="2"/>
      <c r="AH8" s="2"/>
    </row>
    <row r="9" spans="1:34" x14ac:dyDescent="0.3">
      <c r="A9" s="2"/>
      <c r="B9" s="5">
        <v>4</v>
      </c>
      <c r="C9" s="193">
        <v>4506</v>
      </c>
      <c r="D9" s="214">
        <v>5156.6440000000002</v>
      </c>
      <c r="E9" s="214"/>
      <c r="F9" s="214">
        <f t="shared" si="0"/>
        <v>-650.64400000000023</v>
      </c>
      <c r="G9" s="214">
        <v>5450</v>
      </c>
      <c r="H9" s="214">
        <v>6019</v>
      </c>
      <c r="I9" s="41">
        <f t="shared" si="1"/>
        <v>0.29127343244990306</v>
      </c>
      <c r="J9" s="28">
        <f t="shared" si="2"/>
        <v>0.33333186813186816</v>
      </c>
      <c r="K9" s="218">
        <f t="shared" si="3"/>
        <v>-4.2058435681965101E-2</v>
      </c>
      <c r="L9" s="2"/>
      <c r="M9" s="2"/>
      <c r="N9" s="2"/>
      <c r="O9" s="2"/>
      <c r="P9" s="2"/>
      <c r="Q9" s="2"/>
      <c r="R9" s="2"/>
      <c r="S9" s="2"/>
      <c r="T9" s="2"/>
      <c r="U9" s="2"/>
      <c r="V9" s="2"/>
      <c r="W9" s="2"/>
      <c r="X9" s="2"/>
      <c r="Y9" s="2"/>
      <c r="Z9" s="2"/>
      <c r="AA9" s="2"/>
      <c r="AB9" s="2"/>
      <c r="AC9" s="2"/>
      <c r="AD9" s="2"/>
      <c r="AE9" s="2"/>
      <c r="AF9" s="2"/>
      <c r="AG9" s="2"/>
      <c r="AH9" s="2"/>
    </row>
    <row r="10" spans="1:34" x14ac:dyDescent="0.3">
      <c r="A10" s="2"/>
      <c r="B10" s="5">
        <v>5</v>
      </c>
      <c r="C10" s="193">
        <v>6073</v>
      </c>
      <c r="D10" s="214">
        <v>6445.81</v>
      </c>
      <c r="E10" s="214"/>
      <c r="F10" s="214">
        <f t="shared" si="0"/>
        <v>-372.8100000000004</v>
      </c>
      <c r="G10" s="214">
        <v>5800</v>
      </c>
      <c r="H10" s="214">
        <v>6471</v>
      </c>
      <c r="I10" s="41">
        <f t="shared" si="1"/>
        <v>0.39256625727213962</v>
      </c>
      <c r="J10" s="28">
        <f t="shared" si="2"/>
        <v>0.41666515837104073</v>
      </c>
      <c r="K10" s="218">
        <f t="shared" si="3"/>
        <v>-2.4098901098901115E-2</v>
      </c>
      <c r="L10" s="2"/>
      <c r="M10" s="2"/>
      <c r="N10" s="2"/>
      <c r="O10" s="2"/>
      <c r="P10" s="2"/>
      <c r="Q10" s="2"/>
      <c r="R10" s="2"/>
      <c r="S10" s="2"/>
      <c r="T10" s="2"/>
      <c r="U10" s="2"/>
      <c r="V10" s="2"/>
      <c r="W10" s="2"/>
      <c r="X10" s="2"/>
      <c r="Y10" s="2"/>
      <c r="Z10" s="2"/>
      <c r="AA10" s="2"/>
      <c r="AB10" s="2"/>
      <c r="AC10" s="2"/>
      <c r="AD10" s="2"/>
      <c r="AE10" s="2"/>
      <c r="AF10" s="2"/>
      <c r="AG10" s="2"/>
      <c r="AH10" s="2"/>
    </row>
    <row r="11" spans="1:34" x14ac:dyDescent="0.3">
      <c r="A11" s="2"/>
      <c r="B11" s="5">
        <v>6</v>
      </c>
      <c r="C11" s="193">
        <v>7229</v>
      </c>
      <c r="D11" s="214">
        <v>7734.9759999999997</v>
      </c>
      <c r="E11" s="214"/>
      <c r="F11" s="214">
        <f t="shared" si="0"/>
        <v>-505.97599999999966</v>
      </c>
      <c r="G11" s="214">
        <v>10380</v>
      </c>
      <c r="H11" s="214">
        <v>11670</v>
      </c>
      <c r="I11" s="41">
        <f t="shared" si="1"/>
        <v>0.46729153199741436</v>
      </c>
      <c r="J11" s="28">
        <f t="shared" si="2"/>
        <v>0.49999844861021331</v>
      </c>
      <c r="K11" s="218">
        <f t="shared" si="3"/>
        <v>-3.2706916612798953E-2</v>
      </c>
      <c r="L11" s="2"/>
      <c r="M11" s="2"/>
      <c r="N11" s="2"/>
      <c r="O11" s="2"/>
      <c r="P11" s="2"/>
      <c r="Q11" s="2"/>
      <c r="R11" s="2"/>
      <c r="S11" s="2"/>
      <c r="T11" s="2"/>
      <c r="U11" s="2"/>
      <c r="V11" s="2"/>
      <c r="W11" s="2"/>
      <c r="X11" s="2"/>
      <c r="Y11" s="2"/>
      <c r="Z11" s="2"/>
      <c r="AA11" s="2"/>
      <c r="AB11" s="2"/>
      <c r="AC11" s="2"/>
      <c r="AD11" s="2"/>
      <c r="AE11" s="2"/>
      <c r="AF11" s="2"/>
      <c r="AG11" s="2"/>
      <c r="AH11" s="2"/>
    </row>
    <row r="12" spans="1:34" x14ac:dyDescent="0.3">
      <c r="A12" s="2"/>
      <c r="B12" s="5">
        <v>7</v>
      </c>
      <c r="C12" s="193">
        <v>8421</v>
      </c>
      <c r="D12" s="214">
        <v>9024.1419999999998</v>
      </c>
      <c r="E12" s="214"/>
      <c r="F12" s="214">
        <f t="shared" si="0"/>
        <v>-603.14199999999983</v>
      </c>
      <c r="G12" s="214">
        <v>10750</v>
      </c>
      <c r="H12" s="214">
        <v>12250</v>
      </c>
      <c r="I12" s="41">
        <f t="shared" si="1"/>
        <v>0.54434389140271489</v>
      </c>
      <c r="J12" s="28">
        <f t="shared" si="2"/>
        <v>0.58333173884938594</v>
      </c>
      <c r="K12" s="218">
        <f t="shared" si="3"/>
        <v>-3.8987847446671053E-2</v>
      </c>
      <c r="L12" s="2"/>
      <c r="M12" s="2"/>
      <c r="N12" s="2"/>
      <c r="O12" s="2"/>
      <c r="P12" s="2"/>
      <c r="Q12" s="2"/>
      <c r="R12" s="2"/>
      <c r="S12" s="2"/>
      <c r="T12" s="2"/>
      <c r="U12" s="2"/>
      <c r="V12" s="2"/>
      <c r="W12" s="2"/>
      <c r="X12" s="2"/>
      <c r="Y12" s="2"/>
      <c r="Z12" s="2"/>
      <c r="AA12" s="2"/>
      <c r="AB12" s="2"/>
      <c r="AC12" s="2"/>
      <c r="AD12" s="2"/>
      <c r="AE12" s="2"/>
      <c r="AF12" s="2"/>
      <c r="AG12" s="2"/>
      <c r="AH12" s="2"/>
    </row>
    <row r="13" spans="1:34" x14ac:dyDescent="0.3">
      <c r="A13" s="2"/>
      <c r="B13" s="5">
        <v>8</v>
      </c>
      <c r="C13" s="193">
        <v>9341</v>
      </c>
      <c r="D13" s="214">
        <v>10313.308000000001</v>
      </c>
      <c r="E13" s="214"/>
      <c r="F13" s="214">
        <f t="shared" si="0"/>
        <v>-972.3080000000009</v>
      </c>
      <c r="G13" s="214">
        <v>10900</v>
      </c>
      <c r="H13" s="214">
        <v>12362</v>
      </c>
      <c r="I13" s="41">
        <f t="shared" si="1"/>
        <v>0.6038138332255979</v>
      </c>
      <c r="J13" s="28">
        <f t="shared" si="2"/>
        <v>0.66666502908855851</v>
      </c>
      <c r="K13" s="218">
        <f t="shared" si="3"/>
        <v>-6.2851195862960618E-2</v>
      </c>
      <c r="L13" s="2"/>
      <c r="M13" s="2"/>
      <c r="N13" s="2"/>
      <c r="O13" s="2"/>
      <c r="P13" s="2"/>
      <c r="Q13" s="2"/>
      <c r="R13" s="2"/>
      <c r="S13" s="2"/>
      <c r="T13" s="2"/>
      <c r="U13" s="2"/>
      <c r="V13" s="2"/>
      <c r="W13" s="2"/>
      <c r="X13" s="2"/>
      <c r="Y13" s="2"/>
      <c r="Z13" s="2"/>
      <c r="AA13" s="2"/>
      <c r="AB13" s="2"/>
      <c r="AC13" s="2"/>
      <c r="AD13" s="2"/>
      <c r="AE13" s="2"/>
      <c r="AF13" s="2"/>
      <c r="AG13" s="2"/>
      <c r="AH13" s="2"/>
    </row>
    <row r="14" spans="1:34" x14ac:dyDescent="0.3">
      <c r="A14" s="2"/>
      <c r="B14" s="5">
        <v>9</v>
      </c>
      <c r="C14" s="193"/>
      <c r="D14" s="214">
        <v>11602.48</v>
      </c>
      <c r="E14" s="214"/>
      <c r="F14" s="214">
        <f t="shared" si="0"/>
        <v>-11602.48</v>
      </c>
      <c r="G14" s="214">
        <v>11150</v>
      </c>
      <c r="H14" s="214">
        <v>12585</v>
      </c>
      <c r="I14" s="41">
        <f t="shared" si="1"/>
        <v>0</v>
      </c>
      <c r="J14" s="28">
        <f t="shared" si="2"/>
        <v>0.74999870717517769</v>
      </c>
      <c r="K14" s="218">
        <f t="shared" si="3"/>
        <v>-0.74999870717517769</v>
      </c>
      <c r="L14" s="2"/>
      <c r="M14" s="2"/>
      <c r="N14" s="2"/>
      <c r="O14" s="2"/>
      <c r="P14" s="2"/>
      <c r="Q14" s="2"/>
      <c r="R14" s="2"/>
      <c r="S14" s="2"/>
      <c r="T14" s="2"/>
      <c r="U14" s="2"/>
      <c r="V14" s="2"/>
      <c r="W14" s="2"/>
      <c r="X14" s="2"/>
      <c r="Y14" s="2"/>
      <c r="Z14" s="2"/>
      <c r="AA14" s="2"/>
      <c r="AB14" s="2"/>
      <c r="AC14" s="2"/>
      <c r="AD14" s="2"/>
      <c r="AE14" s="2"/>
      <c r="AF14" s="2"/>
      <c r="AG14" s="2"/>
      <c r="AH14" s="2"/>
    </row>
    <row r="15" spans="1:34" x14ac:dyDescent="0.3">
      <c r="A15" s="2"/>
      <c r="B15" s="5">
        <v>10</v>
      </c>
      <c r="C15" s="193"/>
      <c r="D15" s="214">
        <v>12891.653</v>
      </c>
      <c r="E15" s="214"/>
      <c r="F15" s="214">
        <f t="shared" si="0"/>
        <v>-12891.653</v>
      </c>
      <c r="G15" s="214">
        <v>14200</v>
      </c>
      <c r="H15" s="214">
        <v>15319</v>
      </c>
      <c r="I15" s="41">
        <f t="shared" si="1"/>
        <v>0</v>
      </c>
      <c r="J15" s="28">
        <f t="shared" si="2"/>
        <v>0.83333244990303812</v>
      </c>
      <c r="K15" s="218">
        <f t="shared" si="3"/>
        <v>-0.83333244990303812</v>
      </c>
      <c r="L15" s="2"/>
      <c r="M15" s="2"/>
      <c r="N15" s="2"/>
      <c r="O15" s="2"/>
      <c r="P15" s="2"/>
      <c r="Q15" s="2"/>
      <c r="R15" s="2"/>
      <c r="S15" s="2"/>
      <c r="T15" s="2"/>
      <c r="U15" s="2"/>
      <c r="V15" s="2"/>
      <c r="W15" s="2"/>
      <c r="X15" s="2"/>
      <c r="Y15" s="2"/>
      <c r="Z15" s="2"/>
      <c r="AA15" s="2"/>
      <c r="AB15" s="2"/>
      <c r="AC15" s="2"/>
      <c r="AD15" s="2"/>
      <c r="AE15" s="2"/>
      <c r="AF15" s="2"/>
      <c r="AG15" s="2"/>
      <c r="AH15" s="2"/>
    </row>
    <row r="16" spans="1:34" x14ac:dyDescent="0.3">
      <c r="A16" s="2"/>
      <c r="B16" s="5">
        <v>11</v>
      </c>
      <c r="C16" s="193"/>
      <c r="D16" s="214">
        <v>14180.825999999999</v>
      </c>
      <c r="E16" s="214"/>
      <c r="F16" s="214">
        <f t="shared" si="0"/>
        <v>-14180.825999999999</v>
      </c>
      <c r="G16" s="214">
        <v>14640</v>
      </c>
      <c r="H16" s="214">
        <v>15744</v>
      </c>
      <c r="I16" s="41">
        <f t="shared" si="1"/>
        <v>0</v>
      </c>
      <c r="J16" s="28">
        <f t="shared" si="2"/>
        <v>0.91666619263089844</v>
      </c>
      <c r="K16" s="218">
        <f t="shared" si="3"/>
        <v>-0.91666619263089844</v>
      </c>
      <c r="L16" s="2"/>
      <c r="M16" s="2"/>
      <c r="N16" s="2"/>
      <c r="O16" s="2"/>
      <c r="P16" s="2"/>
      <c r="Q16" s="2"/>
      <c r="R16" s="2"/>
      <c r="S16" s="2"/>
      <c r="T16" s="2"/>
      <c r="U16" s="2"/>
      <c r="V16" s="2"/>
      <c r="W16" s="2"/>
      <c r="X16" s="2"/>
      <c r="Y16" s="2"/>
      <c r="Z16" s="2"/>
      <c r="AA16" s="2"/>
      <c r="AB16" s="2"/>
      <c r="AC16" s="2"/>
      <c r="AD16" s="2"/>
      <c r="AE16" s="2"/>
      <c r="AF16" s="2"/>
      <c r="AG16" s="2"/>
      <c r="AH16" s="2"/>
    </row>
    <row r="17" spans="1:34" x14ac:dyDescent="0.3">
      <c r="A17" s="2"/>
      <c r="B17" s="5">
        <v>12</v>
      </c>
      <c r="C17" s="193"/>
      <c r="D17" s="214">
        <v>15470</v>
      </c>
      <c r="E17" s="214"/>
      <c r="F17" s="214">
        <f t="shared" si="0"/>
        <v>-15470</v>
      </c>
      <c r="G17" s="211">
        <v>17381</v>
      </c>
      <c r="H17" s="214">
        <v>18227</v>
      </c>
      <c r="I17" s="41">
        <f t="shared" si="1"/>
        <v>0</v>
      </c>
      <c r="J17" s="28">
        <f t="shared" si="2"/>
        <v>1</v>
      </c>
      <c r="K17" s="218">
        <f t="shared" si="3"/>
        <v>-1</v>
      </c>
      <c r="L17" s="2"/>
      <c r="M17" s="2"/>
      <c r="N17" s="2"/>
      <c r="O17" s="2"/>
      <c r="P17" s="2"/>
      <c r="Q17" s="2"/>
      <c r="R17" s="2"/>
      <c r="S17" s="2"/>
      <c r="T17" s="2"/>
      <c r="U17" s="2"/>
      <c r="V17" s="2"/>
      <c r="W17" s="2"/>
      <c r="X17" s="2"/>
      <c r="Y17" s="2"/>
      <c r="Z17" s="2"/>
      <c r="AA17" s="2"/>
      <c r="AB17" s="2"/>
      <c r="AC17" s="2"/>
      <c r="AD17" s="2"/>
      <c r="AE17" s="2"/>
      <c r="AF17" s="2"/>
      <c r="AG17" s="2"/>
      <c r="AH17" s="2"/>
    </row>
    <row r="18" spans="1:34"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x14ac:dyDescent="0.3">
      <c r="A19" s="2"/>
      <c r="B19" s="177"/>
      <c r="C19" s="178"/>
      <c r="D19" s="178"/>
      <c r="E19" s="178"/>
      <c r="F19" s="178"/>
      <c r="G19" s="178"/>
      <c r="H19" s="178"/>
      <c r="I19" s="178"/>
      <c r="J19" s="178"/>
      <c r="K19" s="178"/>
      <c r="L19" s="178"/>
      <c r="M19" s="178"/>
      <c r="N19" s="178"/>
      <c r="O19" s="178"/>
      <c r="P19" s="178"/>
      <c r="Q19" s="178"/>
      <c r="R19" s="178"/>
      <c r="S19" s="178"/>
      <c r="T19" s="179"/>
      <c r="U19" s="2"/>
      <c r="V19" s="2"/>
      <c r="W19" s="2"/>
      <c r="X19" s="2"/>
      <c r="Y19" s="2"/>
      <c r="Z19" s="2"/>
      <c r="AA19" s="2"/>
      <c r="AB19" s="2"/>
      <c r="AC19" s="2"/>
      <c r="AD19" s="2"/>
      <c r="AE19" s="2"/>
      <c r="AF19" s="2"/>
      <c r="AG19" s="2"/>
      <c r="AH19" s="2"/>
    </row>
    <row r="20" spans="1:34" x14ac:dyDescent="0.3">
      <c r="A20" s="2"/>
      <c r="B20" s="180"/>
      <c r="C20" s="182"/>
      <c r="D20" s="182"/>
      <c r="E20" s="182"/>
      <c r="F20" s="182"/>
      <c r="G20" s="182"/>
      <c r="H20" s="182"/>
      <c r="I20" s="182"/>
      <c r="J20" s="182"/>
      <c r="K20" s="182"/>
      <c r="L20" s="182"/>
      <c r="M20" s="182"/>
      <c r="N20" s="182"/>
      <c r="O20" s="182"/>
      <c r="P20" s="182"/>
      <c r="Q20" s="182"/>
      <c r="R20" s="182"/>
      <c r="S20" s="182"/>
      <c r="T20" s="183"/>
      <c r="U20" s="2"/>
      <c r="V20" s="2"/>
      <c r="W20" s="2"/>
      <c r="X20" s="2"/>
      <c r="Y20" s="2"/>
      <c r="Z20" s="2"/>
      <c r="AA20" s="2"/>
      <c r="AB20" s="2"/>
      <c r="AC20" s="2"/>
      <c r="AD20" s="2"/>
      <c r="AE20" s="2"/>
      <c r="AF20" s="2"/>
      <c r="AG20" s="2"/>
      <c r="AH20" s="2"/>
    </row>
    <row r="21" spans="1:34" x14ac:dyDescent="0.3">
      <c r="A21" s="2"/>
      <c r="B21" s="180"/>
      <c r="C21" s="182" t="s">
        <v>676</v>
      </c>
      <c r="D21" s="182"/>
      <c r="E21" s="182"/>
      <c r="F21" s="182"/>
      <c r="G21" s="182"/>
      <c r="H21" s="182"/>
      <c r="I21" s="182"/>
      <c r="J21" s="182"/>
      <c r="K21" s="182"/>
      <c r="L21" s="182"/>
      <c r="M21" s="182"/>
      <c r="N21" s="182"/>
      <c r="O21" s="182"/>
      <c r="P21" s="182"/>
      <c r="Q21" s="182"/>
      <c r="R21" s="182"/>
      <c r="S21" s="182"/>
      <c r="T21" s="183"/>
      <c r="U21" s="2"/>
      <c r="V21" s="2"/>
      <c r="W21" s="2"/>
      <c r="X21" s="2"/>
      <c r="Y21" s="2"/>
      <c r="Z21" s="2"/>
      <c r="AA21" s="2"/>
      <c r="AB21" s="2"/>
      <c r="AC21" s="2"/>
      <c r="AD21" s="2"/>
      <c r="AE21" s="2"/>
      <c r="AF21" s="2"/>
      <c r="AG21" s="2"/>
      <c r="AH21" s="2"/>
    </row>
    <row r="22" spans="1:34" x14ac:dyDescent="0.3">
      <c r="A22" s="2"/>
      <c r="B22" s="180"/>
      <c r="C22" s="182" t="s">
        <v>677</v>
      </c>
      <c r="D22" s="182"/>
      <c r="E22" s="182"/>
      <c r="F22" s="182"/>
      <c r="G22" s="182"/>
      <c r="H22" s="182"/>
      <c r="I22" s="182"/>
      <c r="J22" s="182"/>
      <c r="K22" s="182"/>
      <c r="L22" s="182"/>
      <c r="M22" s="182"/>
      <c r="N22" s="182"/>
      <c r="O22" s="182"/>
      <c r="P22" s="182"/>
      <c r="Q22" s="182"/>
      <c r="R22" s="182"/>
      <c r="S22" s="182"/>
      <c r="T22" s="183"/>
      <c r="U22" s="2"/>
      <c r="V22" s="2"/>
      <c r="W22" s="2"/>
      <c r="X22" s="2"/>
      <c r="Y22" s="2"/>
      <c r="Z22" s="2"/>
      <c r="AA22" s="2"/>
      <c r="AB22" s="2"/>
      <c r="AC22" s="2"/>
      <c r="AD22" s="2"/>
      <c r="AE22" s="2"/>
      <c r="AF22" s="2"/>
      <c r="AG22" s="2"/>
      <c r="AH22" s="2"/>
    </row>
    <row r="23" spans="1:34" x14ac:dyDescent="0.3">
      <c r="A23" s="2"/>
      <c r="B23" s="180"/>
      <c r="C23" s="182" t="s">
        <v>678</v>
      </c>
      <c r="D23" s="182"/>
      <c r="E23" s="182"/>
      <c r="F23" s="182"/>
      <c r="G23" s="182"/>
      <c r="H23" s="182"/>
      <c r="I23" s="182"/>
      <c r="J23" s="182"/>
      <c r="K23" s="182"/>
      <c r="L23" s="182"/>
      <c r="M23" s="182"/>
      <c r="N23" s="182"/>
      <c r="O23" s="182"/>
      <c r="P23" s="182"/>
      <c r="Q23" s="182"/>
      <c r="R23" s="182"/>
      <c r="S23" s="182"/>
      <c r="T23" s="183"/>
      <c r="U23" s="2"/>
      <c r="V23" s="2"/>
      <c r="W23" s="2"/>
      <c r="X23" s="2"/>
      <c r="Y23" s="2"/>
      <c r="Z23" s="2"/>
      <c r="AA23" s="2"/>
      <c r="AB23" s="2"/>
      <c r="AC23" s="2"/>
      <c r="AD23" s="2"/>
      <c r="AE23" s="2"/>
      <c r="AF23" s="2"/>
      <c r="AG23" s="2"/>
      <c r="AH23" s="2"/>
    </row>
    <row r="24" spans="1:34" x14ac:dyDescent="0.3">
      <c r="A24" s="2"/>
      <c r="B24" s="180"/>
      <c r="C24" s="182"/>
      <c r="D24" s="182"/>
      <c r="E24" s="182"/>
      <c r="F24" s="182"/>
      <c r="G24" s="182"/>
      <c r="H24" s="182"/>
      <c r="I24" s="182"/>
      <c r="J24" s="182"/>
      <c r="K24" s="182"/>
      <c r="L24" s="182"/>
      <c r="M24" s="182"/>
      <c r="N24" s="182"/>
      <c r="O24" s="182"/>
      <c r="P24" s="182"/>
      <c r="Q24" s="182"/>
      <c r="R24" s="182"/>
      <c r="S24" s="182"/>
      <c r="T24" s="183"/>
      <c r="U24" s="2"/>
      <c r="V24" s="2"/>
      <c r="W24" s="2"/>
      <c r="X24" s="2"/>
      <c r="Y24" s="2"/>
      <c r="Z24" s="2"/>
      <c r="AA24" s="2"/>
      <c r="AB24" s="2"/>
      <c r="AC24" s="2"/>
      <c r="AD24" s="2"/>
      <c r="AE24" s="2"/>
      <c r="AF24" s="2"/>
      <c r="AG24" s="2"/>
      <c r="AH24" s="2"/>
    </row>
    <row r="25" spans="1:34" x14ac:dyDescent="0.3">
      <c r="A25" s="2"/>
      <c r="B25" s="180"/>
      <c r="C25" s="182"/>
      <c r="D25" s="182"/>
      <c r="E25" s="182"/>
      <c r="F25" s="182"/>
      <c r="G25" s="182"/>
      <c r="H25" s="182"/>
      <c r="I25" s="182"/>
      <c r="J25" s="182"/>
      <c r="K25" s="182"/>
      <c r="L25" s="182"/>
      <c r="M25" s="182"/>
      <c r="N25" s="182"/>
      <c r="O25" s="182"/>
      <c r="P25" s="182"/>
      <c r="Q25" s="182"/>
      <c r="R25" s="182"/>
      <c r="S25" s="182"/>
      <c r="T25" s="183"/>
      <c r="U25" s="2"/>
      <c r="V25" s="2"/>
      <c r="W25" s="2"/>
      <c r="X25" s="2"/>
      <c r="Y25" s="2"/>
      <c r="Z25" s="2"/>
      <c r="AA25" s="2"/>
      <c r="AB25" s="2"/>
      <c r="AC25" s="2"/>
      <c r="AD25" s="2"/>
      <c r="AE25" s="2"/>
      <c r="AF25" s="2"/>
      <c r="AG25" s="2"/>
      <c r="AH25" s="2"/>
    </row>
    <row r="26" spans="1:34" x14ac:dyDescent="0.3">
      <c r="A26" s="2"/>
      <c r="B26" s="180"/>
      <c r="C26" s="182"/>
      <c r="D26" s="182"/>
      <c r="E26" s="182"/>
      <c r="F26" s="182"/>
      <c r="G26" s="182"/>
      <c r="H26" s="182"/>
      <c r="I26" s="182"/>
      <c r="J26" s="182"/>
      <c r="K26" s="182"/>
      <c r="L26" s="182"/>
      <c r="M26" s="182"/>
      <c r="N26" s="182"/>
      <c r="O26" s="182"/>
      <c r="P26" s="182"/>
      <c r="Q26" s="182"/>
      <c r="R26" s="182"/>
      <c r="S26" s="182"/>
      <c r="T26" s="183"/>
      <c r="U26" s="2"/>
      <c r="V26" s="2"/>
      <c r="W26" s="2"/>
      <c r="X26" s="2"/>
      <c r="Y26" s="2"/>
      <c r="Z26" s="2"/>
      <c r="AA26" s="2"/>
      <c r="AB26" s="2"/>
      <c r="AC26" s="2"/>
      <c r="AD26" s="2"/>
      <c r="AE26" s="2"/>
      <c r="AF26" s="2"/>
      <c r="AG26" s="2"/>
      <c r="AH26" s="2"/>
    </row>
    <row r="27" spans="1:34" x14ac:dyDescent="0.3">
      <c r="A27" s="2"/>
      <c r="B27" s="180"/>
      <c r="C27" s="182"/>
      <c r="D27" s="182"/>
      <c r="E27" s="182"/>
      <c r="F27" s="182"/>
      <c r="G27" s="182"/>
      <c r="H27" s="182"/>
      <c r="I27" s="182"/>
      <c r="J27" s="182"/>
      <c r="K27" s="182"/>
      <c r="L27" s="182"/>
      <c r="M27" s="182"/>
      <c r="N27" s="182"/>
      <c r="O27" s="182"/>
      <c r="P27" s="182"/>
      <c r="Q27" s="182"/>
      <c r="R27" s="182"/>
      <c r="S27" s="182"/>
      <c r="T27" s="183"/>
      <c r="U27" s="2"/>
      <c r="V27" s="2"/>
      <c r="W27" s="2"/>
      <c r="X27" s="2"/>
      <c r="Y27" s="2"/>
      <c r="Z27" s="2"/>
      <c r="AA27" s="2"/>
      <c r="AB27" s="2"/>
      <c r="AC27" s="2"/>
      <c r="AD27" s="2"/>
      <c r="AE27" s="2"/>
      <c r="AF27" s="2"/>
      <c r="AG27" s="2"/>
      <c r="AH27" s="2"/>
    </row>
    <row r="28" spans="1:34" x14ac:dyDescent="0.3">
      <c r="A28" s="2"/>
      <c r="B28" s="180"/>
      <c r="C28" s="182"/>
      <c r="D28" s="182"/>
      <c r="E28" s="182"/>
      <c r="F28" s="182"/>
      <c r="G28" s="182"/>
      <c r="H28" s="182"/>
      <c r="I28" s="182"/>
      <c r="J28" s="182"/>
      <c r="K28" s="182"/>
      <c r="L28" s="182"/>
      <c r="M28" s="182"/>
      <c r="N28" s="182"/>
      <c r="O28" s="182"/>
      <c r="P28" s="182"/>
      <c r="Q28" s="182"/>
      <c r="R28" s="182"/>
      <c r="S28" s="182"/>
      <c r="T28" s="183"/>
      <c r="U28" s="2"/>
      <c r="V28" s="2"/>
      <c r="W28" s="2"/>
      <c r="X28" s="2"/>
      <c r="Y28" s="2"/>
      <c r="Z28" s="2"/>
      <c r="AA28" s="2"/>
      <c r="AB28" s="2"/>
      <c r="AC28" s="2"/>
      <c r="AD28" s="2"/>
      <c r="AE28" s="2"/>
      <c r="AF28" s="2"/>
      <c r="AG28" s="2"/>
      <c r="AH28" s="2"/>
    </row>
    <row r="29" spans="1:34" x14ac:dyDescent="0.3">
      <c r="A29" s="2"/>
      <c r="B29" s="180"/>
      <c r="C29" s="182"/>
      <c r="D29" s="182"/>
      <c r="E29" s="182"/>
      <c r="F29" s="182"/>
      <c r="G29" s="182"/>
      <c r="H29" s="182"/>
      <c r="I29" s="182"/>
      <c r="J29" s="182"/>
      <c r="K29" s="182"/>
      <c r="L29" s="182"/>
      <c r="M29" s="182"/>
      <c r="N29" s="182"/>
      <c r="O29" s="182"/>
      <c r="P29" s="182"/>
      <c r="Q29" s="182"/>
      <c r="R29" s="182"/>
      <c r="S29" s="182"/>
      <c r="T29" s="183"/>
      <c r="U29" s="2"/>
      <c r="V29" s="2"/>
      <c r="W29" s="2"/>
      <c r="X29" s="2"/>
      <c r="Y29" s="2"/>
      <c r="Z29" s="2"/>
      <c r="AA29" s="2"/>
      <c r="AB29" s="2"/>
      <c r="AC29" s="2"/>
      <c r="AD29" s="2"/>
      <c r="AE29" s="2"/>
      <c r="AF29" s="2"/>
      <c r="AG29" s="2"/>
      <c r="AH29" s="2"/>
    </row>
    <row r="30" spans="1:34" x14ac:dyDescent="0.3">
      <c r="A30" s="2"/>
      <c r="B30" s="180"/>
      <c r="C30" s="182"/>
      <c r="D30" s="182"/>
      <c r="E30" s="182"/>
      <c r="F30" s="182"/>
      <c r="G30" s="182"/>
      <c r="H30" s="182"/>
      <c r="I30" s="182"/>
      <c r="J30" s="182"/>
      <c r="K30" s="182"/>
      <c r="L30" s="182"/>
      <c r="M30" s="182"/>
      <c r="N30" s="182"/>
      <c r="O30" s="182"/>
      <c r="P30" s="182"/>
      <c r="Q30" s="182"/>
      <c r="R30" s="182"/>
      <c r="S30" s="182"/>
      <c r="T30" s="183"/>
      <c r="U30" s="2"/>
      <c r="V30" s="2"/>
      <c r="W30" s="2"/>
      <c r="X30" s="2"/>
      <c r="Y30" s="2"/>
      <c r="Z30" s="2"/>
      <c r="AA30" s="2"/>
      <c r="AB30" s="2"/>
      <c r="AC30" s="2"/>
      <c r="AD30" s="2"/>
      <c r="AE30" s="2"/>
      <c r="AF30" s="2"/>
      <c r="AG30" s="2"/>
      <c r="AH30" s="2"/>
    </row>
    <row r="31" spans="1:34" x14ac:dyDescent="0.3">
      <c r="A31" s="2"/>
      <c r="B31" s="180"/>
      <c r="C31" s="182"/>
      <c r="D31" s="182"/>
      <c r="E31" s="182"/>
      <c r="F31" s="182"/>
      <c r="G31" s="182"/>
      <c r="H31" s="182"/>
      <c r="I31" s="182"/>
      <c r="J31" s="182"/>
      <c r="K31" s="182"/>
      <c r="L31" s="182"/>
      <c r="M31" s="182"/>
      <c r="N31" s="182"/>
      <c r="O31" s="182"/>
      <c r="P31" s="182"/>
      <c r="Q31" s="182"/>
      <c r="R31" s="182"/>
      <c r="S31" s="182"/>
      <c r="T31" s="183"/>
      <c r="U31" s="2"/>
      <c r="V31" s="2"/>
      <c r="W31" s="2"/>
      <c r="X31" s="2"/>
      <c r="Y31" s="2"/>
      <c r="Z31" s="2"/>
      <c r="AA31" s="2"/>
      <c r="AB31" s="2"/>
      <c r="AC31" s="2"/>
      <c r="AD31" s="2"/>
      <c r="AE31" s="2"/>
      <c r="AF31" s="2"/>
      <c r="AG31" s="2"/>
      <c r="AH31" s="2"/>
    </row>
    <row r="32" spans="1:34" x14ac:dyDescent="0.3">
      <c r="A32" s="2"/>
      <c r="B32" s="180"/>
      <c r="C32" s="182"/>
      <c r="D32" s="182"/>
      <c r="E32" s="182"/>
      <c r="F32" s="182"/>
      <c r="G32" s="182"/>
      <c r="H32" s="182"/>
      <c r="I32" s="182"/>
      <c r="J32" s="182"/>
      <c r="K32" s="182"/>
      <c r="L32" s="182"/>
      <c r="M32" s="182"/>
      <c r="N32" s="182"/>
      <c r="O32" s="182"/>
      <c r="P32" s="182"/>
      <c r="Q32" s="182"/>
      <c r="R32" s="182"/>
      <c r="S32" s="182"/>
      <c r="T32" s="183"/>
      <c r="U32" s="2"/>
      <c r="V32" s="2"/>
      <c r="W32" s="2"/>
      <c r="X32" s="2"/>
      <c r="Y32" s="2"/>
      <c r="Z32" s="2"/>
      <c r="AA32" s="2"/>
      <c r="AB32" s="2"/>
      <c r="AC32" s="2"/>
      <c r="AD32" s="2"/>
      <c r="AE32" s="2"/>
      <c r="AF32" s="2"/>
      <c r="AG32" s="2"/>
      <c r="AH32" s="2"/>
    </row>
    <row r="33" spans="1:34" x14ac:dyDescent="0.3">
      <c r="A33" s="2"/>
      <c r="B33" s="180"/>
      <c r="C33" s="182"/>
      <c r="D33" s="182"/>
      <c r="E33" s="182"/>
      <c r="F33" s="182"/>
      <c r="G33" s="182"/>
      <c r="H33" s="182"/>
      <c r="I33" s="182"/>
      <c r="J33" s="182"/>
      <c r="K33" s="182"/>
      <c r="L33" s="182"/>
      <c r="M33" s="182"/>
      <c r="N33" s="182"/>
      <c r="O33" s="182"/>
      <c r="P33" s="182"/>
      <c r="Q33" s="182"/>
      <c r="R33" s="182"/>
      <c r="S33" s="182"/>
      <c r="T33" s="183"/>
      <c r="U33" s="2"/>
      <c r="V33" s="2"/>
      <c r="W33" s="2"/>
      <c r="X33" s="2"/>
      <c r="Y33" s="2"/>
      <c r="Z33" s="2"/>
      <c r="AA33" s="2"/>
      <c r="AB33" s="2"/>
      <c r="AC33" s="2"/>
      <c r="AD33" s="2"/>
      <c r="AE33" s="2"/>
      <c r="AF33" s="2"/>
      <c r="AG33" s="2"/>
      <c r="AH33" s="2"/>
    </row>
    <row r="34" spans="1:34" x14ac:dyDescent="0.3">
      <c r="A34" s="2"/>
      <c r="B34" s="180"/>
      <c r="C34" s="182"/>
      <c r="D34" s="182"/>
      <c r="E34" s="182"/>
      <c r="F34" s="182"/>
      <c r="G34" s="182"/>
      <c r="H34" s="182"/>
      <c r="I34" s="182"/>
      <c r="J34" s="182"/>
      <c r="K34" s="182"/>
      <c r="L34" s="182"/>
      <c r="M34" s="182"/>
      <c r="N34" s="182"/>
      <c r="O34" s="182"/>
      <c r="P34" s="182"/>
      <c r="Q34" s="182"/>
      <c r="R34" s="182"/>
      <c r="S34" s="182"/>
      <c r="T34" s="183"/>
      <c r="U34" s="2"/>
      <c r="V34" s="2"/>
      <c r="W34" s="2"/>
      <c r="X34" s="2"/>
      <c r="Y34" s="2"/>
      <c r="Z34" s="2"/>
      <c r="AA34" s="2"/>
      <c r="AB34" s="2"/>
      <c r="AC34" s="2"/>
      <c r="AD34" s="2"/>
      <c r="AE34" s="2"/>
      <c r="AF34" s="2"/>
      <c r="AG34" s="2"/>
      <c r="AH34" s="2"/>
    </row>
    <row r="35" spans="1:34" x14ac:dyDescent="0.3">
      <c r="A35" s="2"/>
      <c r="B35" s="180"/>
      <c r="C35" s="182"/>
      <c r="D35" s="182"/>
      <c r="E35" s="182"/>
      <c r="F35" s="182"/>
      <c r="G35" s="182"/>
      <c r="H35" s="182"/>
      <c r="I35" s="182"/>
      <c r="J35" s="182"/>
      <c r="K35" s="182"/>
      <c r="L35" s="182"/>
      <c r="M35" s="182"/>
      <c r="N35" s="182"/>
      <c r="O35" s="182"/>
      <c r="P35" s="182"/>
      <c r="Q35" s="182"/>
      <c r="R35" s="182"/>
      <c r="S35" s="182"/>
      <c r="T35" s="183"/>
      <c r="U35" s="2"/>
      <c r="V35" s="2"/>
      <c r="W35" s="2"/>
      <c r="X35" s="2"/>
      <c r="Y35" s="2"/>
      <c r="Z35" s="2"/>
      <c r="AA35" s="2"/>
      <c r="AB35" s="2"/>
      <c r="AC35" s="2"/>
      <c r="AD35" s="2"/>
      <c r="AE35" s="2"/>
      <c r="AF35" s="2"/>
      <c r="AG35" s="2"/>
      <c r="AH35" s="2"/>
    </row>
    <row r="36" spans="1:34" x14ac:dyDescent="0.3">
      <c r="A36" s="2"/>
      <c r="B36" s="180"/>
      <c r="C36" s="182"/>
      <c r="D36" s="182"/>
      <c r="E36" s="182"/>
      <c r="F36" s="182"/>
      <c r="G36" s="182"/>
      <c r="H36" s="182"/>
      <c r="I36" s="182"/>
      <c r="J36" s="182"/>
      <c r="K36" s="182"/>
      <c r="L36" s="182"/>
      <c r="M36" s="182"/>
      <c r="N36" s="182"/>
      <c r="O36" s="182"/>
      <c r="P36" s="182"/>
      <c r="Q36" s="182"/>
      <c r="R36" s="182"/>
      <c r="S36" s="182"/>
      <c r="T36" s="183"/>
      <c r="U36" s="2"/>
      <c r="V36" s="2"/>
      <c r="W36" s="2"/>
      <c r="X36" s="2"/>
      <c r="Y36" s="2"/>
      <c r="Z36" s="2"/>
      <c r="AA36" s="2"/>
      <c r="AB36" s="2"/>
      <c r="AC36" s="2"/>
      <c r="AD36" s="2"/>
      <c r="AE36" s="2"/>
      <c r="AF36" s="2"/>
      <c r="AG36" s="2"/>
      <c r="AH36" s="2"/>
    </row>
    <row r="37" spans="1:34" x14ac:dyDescent="0.3">
      <c r="A37" s="2"/>
      <c r="B37" s="180"/>
      <c r="C37" s="182"/>
      <c r="D37" s="182"/>
      <c r="E37" s="182"/>
      <c r="F37" s="182"/>
      <c r="G37" s="182"/>
      <c r="H37" s="182"/>
      <c r="I37" s="182"/>
      <c r="J37" s="182"/>
      <c r="K37" s="182"/>
      <c r="L37" s="182"/>
      <c r="M37" s="182"/>
      <c r="N37" s="182"/>
      <c r="O37" s="182"/>
      <c r="P37" s="182"/>
      <c r="Q37" s="182"/>
      <c r="R37" s="182"/>
      <c r="S37" s="182"/>
      <c r="T37" s="183"/>
      <c r="U37" s="2"/>
      <c r="V37" s="2"/>
      <c r="W37" s="2"/>
      <c r="X37" s="2"/>
      <c r="Y37" s="2"/>
      <c r="Z37" s="2"/>
      <c r="AA37" s="2"/>
      <c r="AB37" s="2"/>
      <c r="AC37" s="2"/>
      <c r="AD37" s="2"/>
      <c r="AE37" s="2"/>
      <c r="AF37" s="2"/>
      <c r="AG37" s="2"/>
      <c r="AH37" s="2"/>
    </row>
    <row r="38" spans="1:34" x14ac:dyDescent="0.3">
      <c r="A38" s="2"/>
      <c r="B38" s="180"/>
      <c r="C38" s="182"/>
      <c r="D38" s="182"/>
      <c r="E38" s="182"/>
      <c r="F38" s="182"/>
      <c r="G38" s="182"/>
      <c r="H38" s="182"/>
      <c r="I38" s="182"/>
      <c r="J38" s="182"/>
      <c r="K38" s="182"/>
      <c r="L38" s="182"/>
      <c r="M38" s="182"/>
      <c r="N38" s="182"/>
      <c r="O38" s="182"/>
      <c r="P38" s="182"/>
      <c r="Q38" s="182"/>
      <c r="R38" s="182"/>
      <c r="S38" s="182"/>
      <c r="T38" s="183"/>
      <c r="U38" s="2"/>
      <c r="V38" s="2"/>
      <c r="W38" s="2"/>
      <c r="X38" s="2"/>
      <c r="Y38" s="2"/>
      <c r="Z38" s="2"/>
      <c r="AA38" s="2"/>
      <c r="AB38" s="2"/>
      <c r="AC38" s="2"/>
      <c r="AD38" s="2"/>
      <c r="AE38" s="2"/>
      <c r="AF38" s="2"/>
      <c r="AG38" s="2"/>
      <c r="AH38" s="2"/>
    </row>
    <row r="39" spans="1:34" x14ac:dyDescent="0.3">
      <c r="A39" s="2"/>
      <c r="B39" s="180"/>
      <c r="C39" s="182"/>
      <c r="D39" s="182"/>
      <c r="E39" s="182"/>
      <c r="F39" s="182"/>
      <c r="G39" s="182"/>
      <c r="H39" s="182"/>
      <c r="I39" s="182"/>
      <c r="J39" s="182"/>
      <c r="K39" s="182"/>
      <c r="L39" s="182"/>
      <c r="M39" s="182"/>
      <c r="N39" s="182"/>
      <c r="O39" s="182"/>
      <c r="P39" s="182"/>
      <c r="Q39" s="182"/>
      <c r="R39" s="182"/>
      <c r="S39" s="182"/>
      <c r="T39" s="183"/>
      <c r="U39" s="2"/>
      <c r="V39" s="2"/>
      <c r="W39" s="2"/>
      <c r="X39" s="2"/>
      <c r="Y39" s="2"/>
      <c r="Z39" s="2"/>
      <c r="AA39" s="2"/>
      <c r="AB39" s="2"/>
      <c r="AC39" s="2"/>
      <c r="AD39" s="2"/>
      <c r="AE39" s="2"/>
      <c r="AF39" s="2"/>
      <c r="AG39" s="2"/>
      <c r="AH39" s="2"/>
    </row>
    <row r="40" spans="1:34" x14ac:dyDescent="0.3">
      <c r="A40" s="2"/>
      <c r="B40" s="180"/>
      <c r="C40" s="182"/>
      <c r="D40" s="182"/>
      <c r="E40" s="182"/>
      <c r="F40" s="182"/>
      <c r="G40" s="182"/>
      <c r="H40" s="182"/>
      <c r="I40" s="182"/>
      <c r="J40" s="182"/>
      <c r="K40" s="182"/>
      <c r="L40" s="182"/>
      <c r="M40" s="182"/>
      <c r="N40" s="182"/>
      <c r="O40" s="182"/>
      <c r="P40" s="182"/>
      <c r="Q40" s="182"/>
      <c r="R40" s="182"/>
      <c r="S40" s="182"/>
      <c r="T40" s="183"/>
      <c r="U40" s="2"/>
      <c r="V40" s="2"/>
      <c r="W40" s="2"/>
      <c r="X40" s="2"/>
      <c r="Y40" s="2"/>
      <c r="Z40" s="2"/>
      <c r="AA40" s="2"/>
      <c r="AB40" s="2"/>
      <c r="AC40" s="2"/>
      <c r="AD40" s="2"/>
      <c r="AE40" s="2"/>
      <c r="AF40" s="2"/>
      <c r="AG40" s="2"/>
      <c r="AH40" s="2"/>
    </row>
    <row r="41" spans="1:34" x14ac:dyDescent="0.3">
      <c r="A41" s="2"/>
      <c r="B41" s="180"/>
      <c r="C41" s="182"/>
      <c r="D41" s="182"/>
      <c r="E41" s="182"/>
      <c r="F41" s="182"/>
      <c r="G41" s="182"/>
      <c r="H41" s="182"/>
      <c r="I41" s="182"/>
      <c r="J41" s="182"/>
      <c r="K41" s="182"/>
      <c r="L41" s="182"/>
      <c r="M41" s="182"/>
      <c r="N41" s="182"/>
      <c r="O41" s="182"/>
      <c r="P41" s="182"/>
      <c r="Q41" s="182"/>
      <c r="R41" s="182"/>
      <c r="S41" s="182"/>
      <c r="T41" s="183"/>
      <c r="U41" s="2"/>
      <c r="V41" s="2"/>
      <c r="W41" s="2"/>
      <c r="X41" s="2"/>
      <c r="Y41" s="2"/>
      <c r="Z41" s="2"/>
      <c r="AA41" s="2"/>
      <c r="AB41" s="2"/>
      <c r="AC41" s="2"/>
      <c r="AD41" s="2"/>
      <c r="AE41" s="2"/>
      <c r="AF41" s="2"/>
      <c r="AG41" s="2"/>
      <c r="AH41" s="2"/>
    </row>
    <row r="42" spans="1:34" x14ac:dyDescent="0.3">
      <c r="A42" s="2"/>
      <c r="B42" s="184"/>
      <c r="C42" s="185"/>
      <c r="D42" s="185"/>
      <c r="E42" s="185"/>
      <c r="F42" s="185"/>
      <c r="G42" s="185"/>
      <c r="H42" s="185"/>
      <c r="I42" s="185"/>
      <c r="J42" s="185"/>
      <c r="K42" s="185"/>
      <c r="L42" s="185"/>
      <c r="M42" s="185"/>
      <c r="N42" s="185"/>
      <c r="O42" s="185"/>
      <c r="P42" s="185"/>
      <c r="Q42" s="185"/>
      <c r="R42" s="185"/>
      <c r="S42" s="185"/>
      <c r="T42" s="186"/>
      <c r="U42" s="2"/>
      <c r="V42" s="2"/>
      <c r="W42" s="2"/>
      <c r="X42" s="2"/>
      <c r="Y42" s="2"/>
      <c r="Z42" s="2"/>
      <c r="AA42" s="2"/>
      <c r="AB42" s="2"/>
      <c r="AC42" s="2"/>
      <c r="AD42" s="2"/>
      <c r="AE42" s="2"/>
      <c r="AF42" s="2"/>
      <c r="AG42" s="2"/>
      <c r="AH42" s="2"/>
    </row>
    <row r="43" spans="1:34"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x14ac:dyDescent="0.3">
      <c r="AE95" s="2"/>
      <c r="AF95" s="2"/>
      <c r="AG95" s="2"/>
      <c r="AH95" s="2"/>
    </row>
    <row r="96" spans="1:34" x14ac:dyDescent="0.3">
      <c r="AE96" s="2"/>
      <c r="AF96" s="2"/>
      <c r="AG96" s="2"/>
      <c r="AH96" s="2"/>
    </row>
    <row r="97" spans="31:34" x14ac:dyDescent="0.3">
      <c r="AE97" s="2"/>
      <c r="AF97" s="2"/>
      <c r="AG97" s="2"/>
      <c r="AH97" s="2"/>
    </row>
    <row r="98" spans="31:34" x14ac:dyDescent="0.3">
      <c r="AE98" s="2"/>
      <c r="AF98" s="2"/>
      <c r="AG98" s="2"/>
      <c r="AH98" s="2"/>
    </row>
    <row r="99" spans="31:34" x14ac:dyDescent="0.3">
      <c r="AE99" s="2"/>
      <c r="AF99" s="2"/>
      <c r="AG99" s="2"/>
      <c r="AH99" s="2"/>
    </row>
    <row r="100" spans="31:34" x14ac:dyDescent="0.3">
      <c r="AE100" s="2"/>
      <c r="AF100" s="2"/>
      <c r="AG100" s="2"/>
      <c r="AH100" s="2"/>
    </row>
    <row r="101" spans="31:34" x14ac:dyDescent="0.3">
      <c r="AE101" s="2"/>
      <c r="AF101" s="2"/>
      <c r="AG101" s="2"/>
      <c r="AH101" s="2"/>
    </row>
    <row r="102" spans="31:34" x14ac:dyDescent="0.3">
      <c r="AE102" s="2"/>
      <c r="AF102" s="2"/>
      <c r="AG102" s="2"/>
      <c r="AH102" s="2"/>
    </row>
    <row r="103" spans="31:34" x14ac:dyDescent="0.3">
      <c r="AE103" s="2"/>
      <c r="AF103" s="2"/>
      <c r="AG103" s="2"/>
      <c r="AH103" s="2"/>
    </row>
    <row r="104" spans="31:34" x14ac:dyDescent="0.3">
      <c r="AE104" s="2"/>
      <c r="AF104" s="2"/>
      <c r="AG104" s="2"/>
      <c r="AH104" s="2"/>
    </row>
    <row r="105" spans="31:34" x14ac:dyDescent="0.3">
      <c r="AE105" s="2"/>
      <c r="AF105" s="2"/>
      <c r="AG105" s="2"/>
      <c r="AH105" s="2"/>
    </row>
    <row r="106" spans="31:34" x14ac:dyDescent="0.3">
      <c r="AE106" s="2"/>
      <c r="AF106" s="2"/>
      <c r="AG106" s="2"/>
      <c r="AH106" s="2"/>
    </row>
    <row r="107" spans="31:34" x14ac:dyDescent="0.3">
      <c r="AE107" s="2"/>
      <c r="AF107" s="2"/>
      <c r="AG107" s="2"/>
      <c r="AH107" s="2"/>
    </row>
    <row r="108" spans="31:34" x14ac:dyDescent="0.3">
      <c r="AE108" s="2"/>
      <c r="AF108" s="2"/>
      <c r="AG108" s="2"/>
      <c r="AH108" s="2"/>
    </row>
    <row r="109" spans="31:34" x14ac:dyDescent="0.3">
      <c r="AE109" s="2"/>
      <c r="AF109" s="2"/>
      <c r="AG109" s="2"/>
      <c r="AH109" s="2"/>
    </row>
    <row r="110" spans="31:34" x14ac:dyDescent="0.3">
      <c r="AE110" s="2"/>
      <c r="AF110" s="2"/>
      <c r="AG110" s="2"/>
      <c r="AH110" s="2"/>
    </row>
    <row r="111" spans="31:34" x14ac:dyDescent="0.3">
      <c r="AE111" s="2"/>
      <c r="AF111" s="2"/>
      <c r="AG111" s="2"/>
      <c r="AH111" s="2"/>
    </row>
    <row r="112" spans="31:34" x14ac:dyDescent="0.3">
      <c r="AE112" s="2"/>
      <c r="AF112" s="2"/>
      <c r="AG112" s="2"/>
      <c r="AH112" s="2"/>
    </row>
    <row r="113" spans="31:34" x14ac:dyDescent="0.3">
      <c r="AE113" s="2"/>
      <c r="AF113" s="2"/>
      <c r="AG113" s="2"/>
      <c r="AH113" s="2"/>
    </row>
    <row r="114" spans="31:34" x14ac:dyDescent="0.3">
      <c r="AE114" s="2"/>
      <c r="AF114" s="2"/>
      <c r="AG114" s="2"/>
      <c r="AH114" s="2"/>
    </row>
    <row r="115" spans="31:34" x14ac:dyDescent="0.3">
      <c r="AE115" s="2"/>
      <c r="AF115" s="2"/>
      <c r="AG115" s="2"/>
      <c r="AH115" s="2"/>
    </row>
    <row r="116" spans="31:34" x14ac:dyDescent="0.3">
      <c r="AE116" s="2"/>
      <c r="AF116" s="2"/>
      <c r="AG116" s="2"/>
      <c r="AH116" s="2"/>
    </row>
    <row r="117" spans="31:34" x14ac:dyDescent="0.3">
      <c r="AE117" s="2"/>
      <c r="AF117" s="2"/>
      <c r="AG117" s="2"/>
      <c r="AH117" s="2"/>
    </row>
    <row r="118" spans="31:34" x14ac:dyDescent="0.3">
      <c r="AE118" s="2"/>
      <c r="AF118" s="2"/>
      <c r="AG118" s="2"/>
      <c r="AH118" s="2"/>
    </row>
    <row r="119" spans="31:34" x14ac:dyDescent="0.3">
      <c r="AE119" s="2"/>
      <c r="AF119" s="2"/>
      <c r="AG119" s="2"/>
      <c r="AH119" s="2"/>
    </row>
    <row r="120" spans="31:34" x14ac:dyDescent="0.3">
      <c r="AE120" s="2"/>
      <c r="AF120" s="2"/>
      <c r="AG120" s="2"/>
      <c r="AH120" s="2"/>
    </row>
    <row r="121" spans="31:34" x14ac:dyDescent="0.3">
      <c r="AE121" s="2"/>
      <c r="AF121" s="2"/>
      <c r="AG121" s="2"/>
      <c r="AH121" s="2"/>
    </row>
    <row r="122" spans="31:34" x14ac:dyDescent="0.3">
      <c r="AE122" s="2"/>
      <c r="AF122" s="2"/>
      <c r="AG122" s="2"/>
      <c r="AH122" s="2"/>
    </row>
    <row r="123" spans="31:34" x14ac:dyDescent="0.3">
      <c r="AE123" s="2"/>
      <c r="AF123" s="2"/>
      <c r="AG123" s="2"/>
      <c r="AH123" s="2"/>
    </row>
    <row r="124" spans="31:34" x14ac:dyDescent="0.3">
      <c r="AE124" s="2"/>
      <c r="AF124" s="2"/>
      <c r="AG124" s="2"/>
      <c r="AH124" s="2"/>
    </row>
    <row r="125" spans="31:34" x14ac:dyDescent="0.3">
      <c r="AE125" s="2"/>
      <c r="AF125" s="2"/>
      <c r="AG125" s="2"/>
      <c r="AH125" s="2"/>
    </row>
    <row r="126" spans="31:34" x14ac:dyDescent="0.3">
      <c r="AE126" s="2"/>
      <c r="AF126" s="2"/>
      <c r="AG126" s="2"/>
      <c r="AH126" s="2"/>
    </row>
    <row r="127" spans="31:34" x14ac:dyDescent="0.3">
      <c r="AE127" s="2"/>
      <c r="AF127" s="2"/>
      <c r="AG127" s="2"/>
      <c r="AH127" s="2"/>
    </row>
    <row r="128" spans="31:34" x14ac:dyDescent="0.3">
      <c r="AE128" s="2"/>
      <c r="AF128" s="2"/>
      <c r="AG128" s="2"/>
      <c r="AH128" s="2"/>
    </row>
    <row r="129" spans="16:34" x14ac:dyDescent="0.3">
      <c r="AE129" s="2"/>
      <c r="AF129" s="2"/>
      <c r="AG129" s="2"/>
      <c r="AH129" s="2"/>
    </row>
    <row r="130" spans="16:34" x14ac:dyDescent="0.3">
      <c r="AE130" s="2"/>
      <c r="AF130" s="2"/>
      <c r="AG130" s="2"/>
      <c r="AH130" s="2"/>
    </row>
    <row r="131" spans="16:34" x14ac:dyDescent="0.3">
      <c r="AE131" s="2"/>
      <c r="AF131" s="2"/>
      <c r="AG131" s="2"/>
      <c r="AH131" s="2"/>
    </row>
    <row r="132" spans="16:34" x14ac:dyDescent="0.3">
      <c r="AE132" s="2"/>
      <c r="AF132" s="2"/>
      <c r="AG132" s="2"/>
      <c r="AH132" s="2"/>
    </row>
    <row r="133" spans="16:34" x14ac:dyDescent="0.3">
      <c r="AE133" s="2"/>
      <c r="AF133" s="2"/>
      <c r="AG133" s="2"/>
      <c r="AH133" s="2"/>
    </row>
    <row r="134" spans="16:34" x14ac:dyDescent="0.3">
      <c r="AE134" s="2"/>
      <c r="AF134" s="2"/>
      <c r="AG134" s="2"/>
      <c r="AH134" s="2"/>
    </row>
    <row r="135" spans="16:34" x14ac:dyDescent="0.3">
      <c r="AE135" s="2"/>
      <c r="AF135" s="2"/>
      <c r="AG135" s="2"/>
      <c r="AH135" s="2"/>
    </row>
    <row r="136" spans="16:34" x14ac:dyDescent="0.3">
      <c r="P136" s="449" t="s">
        <v>171</v>
      </c>
      <c r="Q136" s="450"/>
      <c r="R136" s="450"/>
      <c r="S136" s="450"/>
      <c r="T136" s="450"/>
      <c r="U136" s="450"/>
      <c r="V136" s="450"/>
      <c r="W136" s="451"/>
      <c r="X136" s="2"/>
      <c r="Y136" s="2"/>
      <c r="Z136" s="2"/>
      <c r="AA136" s="2"/>
      <c r="AB136" s="2"/>
      <c r="AE136" s="2"/>
      <c r="AF136" s="2"/>
      <c r="AG136" s="2"/>
      <c r="AH136" s="2"/>
    </row>
    <row r="137" spans="16:34" x14ac:dyDescent="0.3">
      <c r="P137" s="194"/>
      <c r="Q137" s="194" t="s">
        <v>31</v>
      </c>
      <c r="R137" s="194" t="s">
        <v>164</v>
      </c>
      <c r="S137" s="194" t="s">
        <v>32</v>
      </c>
      <c r="T137" s="194" t="s">
        <v>165</v>
      </c>
      <c r="U137" s="194" t="s">
        <v>68</v>
      </c>
      <c r="V137" s="194" t="s">
        <v>34</v>
      </c>
      <c r="W137" s="194" t="s">
        <v>166</v>
      </c>
      <c r="X137" s="2"/>
      <c r="Y137" s="2"/>
      <c r="Z137" s="2"/>
      <c r="AA137" s="2"/>
      <c r="AB137" s="2"/>
      <c r="AE137" s="2"/>
      <c r="AF137" s="2"/>
      <c r="AG137" s="2"/>
      <c r="AH137" s="2"/>
    </row>
    <row r="138" spans="16:34" x14ac:dyDescent="0.3">
      <c r="P138" s="10"/>
      <c r="Q138" s="194" t="s">
        <v>167</v>
      </c>
      <c r="R138" s="146" t="s">
        <v>168</v>
      </c>
      <c r="S138" s="146" t="s">
        <v>167</v>
      </c>
      <c r="T138" s="146" t="s">
        <v>168</v>
      </c>
      <c r="U138" s="146" t="s">
        <v>168</v>
      </c>
      <c r="V138" s="146" t="s">
        <v>167</v>
      </c>
      <c r="W138" s="146" t="s">
        <v>169</v>
      </c>
      <c r="X138" s="2"/>
      <c r="Y138" s="2"/>
      <c r="Z138" s="2"/>
      <c r="AA138" s="2"/>
      <c r="AB138" s="2"/>
      <c r="AE138" s="2"/>
      <c r="AF138" s="2"/>
      <c r="AG138" s="2"/>
      <c r="AH138" s="2"/>
    </row>
    <row r="139" spans="16:34" x14ac:dyDescent="0.3">
      <c r="P139" s="10">
        <v>1</v>
      </c>
      <c r="Q139" s="17">
        <v>180</v>
      </c>
      <c r="R139" s="124">
        <f t="shared" ref="R139:R150" si="4">SUM(G6/Q139)</f>
        <v>12.905555555555555</v>
      </c>
      <c r="S139" s="17">
        <v>180</v>
      </c>
      <c r="T139" s="124">
        <f t="shared" ref="T139:T150" si="5">SUM(D6/S139)</f>
        <v>7.162005555555556</v>
      </c>
      <c r="U139" s="124">
        <f t="shared" ref="U139:U150" si="6">SUM(E6/S139)</f>
        <v>0</v>
      </c>
      <c r="V139" s="17">
        <v>180</v>
      </c>
      <c r="W139" s="124">
        <f t="shared" ref="W139:W150" si="7">SUM(H6/V139)</f>
        <v>14.066666666666666</v>
      </c>
      <c r="X139" s="2"/>
      <c r="Y139" s="2"/>
      <c r="Z139" s="2"/>
      <c r="AA139" s="2"/>
      <c r="AB139" s="2"/>
      <c r="AE139" s="2"/>
      <c r="AF139" s="2"/>
      <c r="AG139" s="2"/>
      <c r="AH139" s="2"/>
    </row>
    <row r="140" spans="16:34" x14ac:dyDescent="0.3">
      <c r="P140" s="10">
        <v>2</v>
      </c>
      <c r="Q140" s="17">
        <v>180</v>
      </c>
      <c r="R140" s="124">
        <f t="shared" si="4"/>
        <v>16.011111111111113</v>
      </c>
      <c r="S140" s="17">
        <v>180</v>
      </c>
      <c r="T140" s="124">
        <f t="shared" si="5"/>
        <v>14.324011111111112</v>
      </c>
      <c r="U140" s="124">
        <f t="shared" si="6"/>
        <v>0</v>
      </c>
      <c r="V140" s="17">
        <f>SUM(V139)</f>
        <v>180</v>
      </c>
      <c r="W140" s="124">
        <f t="shared" si="7"/>
        <v>17.488888888888887</v>
      </c>
      <c r="X140" s="2"/>
      <c r="Y140" s="2"/>
      <c r="Z140" s="2"/>
      <c r="AA140" s="2"/>
      <c r="AB140" s="2"/>
      <c r="AE140" s="2"/>
      <c r="AF140" s="2"/>
      <c r="AG140" s="2"/>
      <c r="AH140" s="2"/>
    </row>
    <row r="141" spans="16:34" x14ac:dyDescent="0.3">
      <c r="P141" s="10">
        <v>3</v>
      </c>
      <c r="Q141" s="17">
        <v>180</v>
      </c>
      <c r="R141" s="124">
        <f t="shared" si="4"/>
        <v>18.333333333333332</v>
      </c>
      <c r="S141" s="17">
        <v>180</v>
      </c>
      <c r="T141" s="124">
        <f t="shared" si="5"/>
        <v>21.486016666666668</v>
      </c>
      <c r="U141" s="124">
        <f t="shared" si="6"/>
        <v>0</v>
      </c>
      <c r="V141" s="17">
        <f>SUM(V139)</f>
        <v>180</v>
      </c>
      <c r="W141" s="124">
        <f t="shared" si="7"/>
        <v>21.166666666666668</v>
      </c>
      <c r="X141" s="2"/>
      <c r="Y141" s="2"/>
      <c r="Z141" s="2"/>
      <c r="AA141" s="2"/>
      <c r="AB141" s="2"/>
      <c r="AE141" s="2"/>
      <c r="AF141" s="2"/>
      <c r="AG141" s="2"/>
      <c r="AH141" s="2"/>
    </row>
    <row r="142" spans="16:34" x14ac:dyDescent="0.3">
      <c r="P142" s="10">
        <v>4</v>
      </c>
      <c r="Q142" s="17"/>
      <c r="R142" s="124" t="e">
        <f t="shared" si="4"/>
        <v>#DIV/0!</v>
      </c>
      <c r="S142" s="17">
        <v>180</v>
      </c>
      <c r="T142" s="124">
        <f t="shared" si="5"/>
        <v>28.648022222222224</v>
      </c>
      <c r="U142" s="124">
        <f t="shared" si="6"/>
        <v>0</v>
      </c>
      <c r="V142" s="17">
        <f>SUM(V139)</f>
        <v>180</v>
      </c>
      <c r="W142" s="124">
        <f t="shared" si="7"/>
        <v>33.43888888888889</v>
      </c>
      <c r="X142" s="2"/>
      <c r="Y142" s="2"/>
      <c r="Z142" s="2"/>
      <c r="AA142" s="2"/>
      <c r="AB142" s="2"/>
      <c r="AE142" s="2"/>
      <c r="AF142" s="2"/>
      <c r="AG142" s="2"/>
      <c r="AH142" s="2"/>
    </row>
    <row r="143" spans="16:34" x14ac:dyDescent="0.3">
      <c r="P143" s="10">
        <v>5</v>
      </c>
      <c r="Q143" s="17"/>
      <c r="R143" s="124" t="e">
        <f t="shared" si="4"/>
        <v>#DIV/0!</v>
      </c>
      <c r="S143" s="17">
        <v>180</v>
      </c>
      <c r="T143" s="124">
        <f t="shared" si="5"/>
        <v>35.810055555555557</v>
      </c>
      <c r="U143" s="124">
        <f t="shared" si="6"/>
        <v>0</v>
      </c>
      <c r="V143" s="17">
        <f>SUM(V139)</f>
        <v>180</v>
      </c>
      <c r="W143" s="124">
        <f t="shared" si="7"/>
        <v>35.950000000000003</v>
      </c>
      <c r="X143" s="2"/>
      <c r="Y143" s="2"/>
      <c r="Z143" s="2"/>
      <c r="AA143" s="2"/>
      <c r="AB143" s="2"/>
      <c r="AE143" s="2"/>
      <c r="AF143" s="2"/>
      <c r="AG143" s="2"/>
      <c r="AH143" s="2"/>
    </row>
    <row r="144" spans="16:34" x14ac:dyDescent="0.3">
      <c r="P144" s="10">
        <v>6</v>
      </c>
      <c r="Q144" s="17"/>
      <c r="R144" s="124" t="e">
        <f t="shared" si="4"/>
        <v>#DIV/0!</v>
      </c>
      <c r="S144" s="17">
        <v>180</v>
      </c>
      <c r="T144" s="124">
        <f t="shared" si="5"/>
        <v>42.972088888888884</v>
      </c>
      <c r="U144" s="124">
        <f t="shared" si="6"/>
        <v>0</v>
      </c>
      <c r="V144" s="17">
        <f>SUM(V139)</f>
        <v>180</v>
      </c>
      <c r="W144" s="124">
        <f t="shared" si="7"/>
        <v>64.833333333333329</v>
      </c>
      <c r="X144" s="2"/>
      <c r="Y144" s="2"/>
      <c r="Z144" s="2"/>
      <c r="AA144" s="2"/>
      <c r="AB144" s="2"/>
      <c r="AE144" s="2"/>
      <c r="AF144" s="2"/>
      <c r="AG144" s="2"/>
      <c r="AH144" s="2"/>
    </row>
    <row r="145" spans="16:34" x14ac:dyDescent="0.3">
      <c r="P145" s="10">
        <v>7</v>
      </c>
      <c r="Q145" s="17"/>
      <c r="R145" s="124" t="e">
        <f t="shared" si="4"/>
        <v>#DIV/0!</v>
      </c>
      <c r="S145" s="17">
        <v>180</v>
      </c>
      <c r="T145" s="124">
        <f t="shared" si="5"/>
        <v>50.134122222222224</v>
      </c>
      <c r="U145" s="124">
        <f t="shared" si="6"/>
        <v>0</v>
      </c>
      <c r="V145" s="17">
        <f>SUM(V139)</f>
        <v>180</v>
      </c>
      <c r="W145" s="124">
        <f t="shared" si="7"/>
        <v>68.055555555555557</v>
      </c>
      <c r="X145" s="2"/>
      <c r="Y145" s="2"/>
      <c r="Z145" s="2"/>
      <c r="AA145" s="2"/>
      <c r="AB145" s="2"/>
      <c r="AE145" s="2"/>
      <c r="AF145" s="2"/>
      <c r="AG145" s="2"/>
      <c r="AH145" s="2"/>
    </row>
    <row r="146" spans="16:34" x14ac:dyDescent="0.3">
      <c r="P146" s="10">
        <v>8</v>
      </c>
      <c r="Q146" s="17"/>
      <c r="R146" s="124" t="e">
        <f t="shared" si="4"/>
        <v>#DIV/0!</v>
      </c>
      <c r="S146" s="17">
        <v>180</v>
      </c>
      <c r="T146" s="124">
        <f t="shared" si="5"/>
        <v>57.296155555555558</v>
      </c>
      <c r="U146" s="124">
        <f t="shared" si="6"/>
        <v>0</v>
      </c>
      <c r="V146" s="17">
        <f>SUM(V139)</f>
        <v>180</v>
      </c>
      <c r="W146" s="124">
        <f t="shared" si="7"/>
        <v>68.677777777777777</v>
      </c>
      <c r="X146" s="2"/>
      <c r="Y146" s="2"/>
      <c r="Z146" s="2"/>
      <c r="AA146" s="2"/>
      <c r="AB146" s="2"/>
    </row>
    <row r="147" spans="16:34" x14ac:dyDescent="0.3">
      <c r="P147" s="10">
        <v>9</v>
      </c>
      <c r="Q147" s="17"/>
      <c r="R147" s="124" t="e">
        <f t="shared" si="4"/>
        <v>#DIV/0!</v>
      </c>
      <c r="S147" s="17">
        <v>180</v>
      </c>
      <c r="T147" s="124">
        <f t="shared" si="5"/>
        <v>64.458222222222219</v>
      </c>
      <c r="U147" s="124">
        <f t="shared" si="6"/>
        <v>0</v>
      </c>
      <c r="V147" s="17">
        <f>SUM(V139)</f>
        <v>180</v>
      </c>
      <c r="W147" s="124">
        <f t="shared" si="7"/>
        <v>69.916666666666671</v>
      </c>
      <c r="X147" s="2"/>
      <c r="Y147" s="2"/>
      <c r="Z147" s="2"/>
      <c r="AA147" s="2"/>
      <c r="AB147" s="2"/>
    </row>
    <row r="148" spans="16:34" x14ac:dyDescent="0.3">
      <c r="P148" s="10">
        <v>10</v>
      </c>
      <c r="Q148" s="17"/>
      <c r="R148" s="124" t="e">
        <f t="shared" si="4"/>
        <v>#DIV/0!</v>
      </c>
      <c r="S148" s="17">
        <v>180</v>
      </c>
      <c r="T148" s="124">
        <f t="shared" si="5"/>
        <v>71.62029444444444</v>
      </c>
      <c r="U148" s="124">
        <f t="shared" si="6"/>
        <v>0</v>
      </c>
      <c r="V148" s="17">
        <f>SUM(V139)</f>
        <v>180</v>
      </c>
      <c r="W148" s="124">
        <f t="shared" si="7"/>
        <v>85.105555555555554</v>
      </c>
      <c r="X148" s="2"/>
      <c r="Y148" s="2"/>
      <c r="Z148" s="2"/>
      <c r="AA148" s="2"/>
      <c r="AB148" s="2"/>
    </row>
    <row r="149" spans="16:34" x14ac:dyDescent="0.3">
      <c r="P149" s="10">
        <v>11</v>
      </c>
      <c r="Q149" s="17"/>
      <c r="R149" s="124" t="e">
        <f t="shared" si="4"/>
        <v>#DIV/0!</v>
      </c>
      <c r="S149" s="17">
        <v>180</v>
      </c>
      <c r="T149" s="124">
        <f t="shared" si="5"/>
        <v>78.782366666666661</v>
      </c>
      <c r="U149" s="124">
        <f t="shared" si="6"/>
        <v>0</v>
      </c>
      <c r="V149" s="17">
        <f>SUM(V139)</f>
        <v>180</v>
      </c>
      <c r="W149" s="124">
        <f t="shared" si="7"/>
        <v>87.466666666666669</v>
      </c>
      <c r="X149" s="2"/>
      <c r="Y149" s="2"/>
      <c r="Z149" s="2"/>
      <c r="AA149" s="2"/>
      <c r="AB149" s="2"/>
    </row>
    <row r="150" spans="16:34" x14ac:dyDescent="0.3">
      <c r="P150" s="10">
        <v>12</v>
      </c>
      <c r="Q150" s="17"/>
      <c r="R150" s="124" t="e">
        <f t="shared" si="4"/>
        <v>#DIV/0!</v>
      </c>
      <c r="S150" s="17">
        <v>180</v>
      </c>
      <c r="T150" s="124">
        <f t="shared" si="5"/>
        <v>85.944444444444443</v>
      </c>
      <c r="U150" s="124">
        <f t="shared" si="6"/>
        <v>0</v>
      </c>
      <c r="V150" s="19">
        <f>SUM(V139)</f>
        <v>180</v>
      </c>
      <c r="W150" s="124">
        <f t="shared" si="7"/>
        <v>101.26111111111111</v>
      </c>
      <c r="X150" s="2"/>
      <c r="Y150" s="2"/>
      <c r="Z150" s="2"/>
      <c r="AA150" s="2"/>
      <c r="AB150" s="2"/>
    </row>
    <row r="151" spans="16:34" x14ac:dyDescent="0.3">
      <c r="P151" s="2"/>
      <c r="Q151" s="2"/>
      <c r="R151" s="2"/>
      <c r="S151" s="2"/>
      <c r="T151" s="2"/>
      <c r="U151" s="2"/>
      <c r="V151" s="2"/>
      <c r="W151" s="2"/>
      <c r="X151" s="2"/>
      <c r="Y151" s="2"/>
      <c r="Z151" s="2"/>
      <c r="AA151" s="2"/>
      <c r="AB151" s="2"/>
    </row>
  </sheetData>
  <mergeCells count="2">
    <mergeCell ref="P136:W136"/>
    <mergeCell ref="B3:H4"/>
  </mergeCells>
  <hyperlinks>
    <hyperlink ref="A1" location="FREMSIDE_ØKONOMI!A1" display="Tilbake til framsida"/>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BU62"/>
  <sheetViews>
    <sheetView workbookViewId="0"/>
  </sheetViews>
  <sheetFormatPr baseColWidth="10" defaultColWidth="11.453125" defaultRowHeight="12" x14ac:dyDescent="0.3"/>
  <cols>
    <col min="1" max="1" width="11.453125" style="1"/>
    <col min="2" max="2" width="3" style="1" customWidth="1"/>
    <col min="3" max="3" width="8" style="1" customWidth="1"/>
    <col min="4" max="4" width="8.81640625" style="1" customWidth="1"/>
    <col min="5" max="5" width="7" style="1" customWidth="1"/>
    <col min="6" max="6" width="8.54296875" style="1" customWidth="1"/>
    <col min="7" max="7" width="7.7265625" style="1" customWidth="1"/>
    <col min="8" max="8" width="7.453125" style="1" customWidth="1"/>
    <col min="9" max="9" width="7.54296875" style="1" customWidth="1"/>
    <col min="10" max="10" width="7.26953125" style="1" customWidth="1"/>
    <col min="11" max="16384" width="11.453125" style="1"/>
  </cols>
  <sheetData>
    <row r="1" spans="1:73" ht="14.5" x14ac:dyDescent="0.35">
      <c r="A1" s="163" t="s">
        <v>28</v>
      </c>
      <c r="B1" s="2"/>
      <c r="C1" s="2"/>
      <c r="D1" s="6"/>
      <c r="E1" s="6"/>
      <c r="F1" s="6"/>
      <c r="G1" s="6"/>
      <c r="H1" s="6"/>
      <c r="I1" s="6"/>
      <c r="J1" s="2"/>
      <c r="K1" s="2"/>
      <c r="L1" s="2"/>
      <c r="M1" s="2"/>
      <c r="N1" s="2"/>
      <c r="O1" s="2"/>
      <c r="P1" s="2"/>
      <c r="Q1" s="2"/>
      <c r="R1" s="2"/>
      <c r="S1" s="2"/>
      <c r="T1" s="2"/>
      <c r="U1" s="2"/>
    </row>
    <row r="2" spans="1:73" ht="14.5" x14ac:dyDescent="0.35">
      <c r="A2" s="163"/>
      <c r="B2" s="2"/>
      <c r="C2" s="2"/>
      <c r="D2" s="6"/>
      <c r="E2" s="6"/>
      <c r="F2" s="6"/>
      <c r="G2" s="6"/>
      <c r="H2" s="6"/>
      <c r="I2" s="6"/>
      <c r="J2" s="2"/>
      <c r="K2" s="2"/>
      <c r="L2" s="2"/>
      <c r="M2" s="2"/>
      <c r="N2" s="2"/>
      <c r="O2" s="2"/>
      <c r="P2" s="2"/>
      <c r="Q2" s="2"/>
      <c r="R2" s="2"/>
      <c r="S2" s="2"/>
      <c r="T2" s="2"/>
      <c r="U2" s="2"/>
    </row>
    <row r="3" spans="1:73" ht="14.5" x14ac:dyDescent="0.35">
      <c r="A3" s="163"/>
      <c r="B3" s="2"/>
      <c r="C3" s="2"/>
      <c r="D3" s="6"/>
      <c r="E3" s="6"/>
      <c r="F3" s="6"/>
      <c r="G3" s="6"/>
      <c r="H3" s="6"/>
      <c r="I3" s="6"/>
      <c r="J3" s="2"/>
      <c r="K3" s="2"/>
      <c r="L3" s="2"/>
      <c r="M3" s="2"/>
      <c r="N3" s="2"/>
      <c r="O3" s="2"/>
      <c r="P3" s="2"/>
      <c r="Q3" s="2"/>
      <c r="R3" s="2"/>
      <c r="S3" s="2"/>
      <c r="T3" s="2"/>
      <c r="U3" s="2"/>
    </row>
    <row r="4" spans="1:73" x14ac:dyDescent="0.3">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row>
    <row r="5" spans="1:73" ht="15" customHeight="1" x14ac:dyDescent="0.3">
      <c r="A5" s="2"/>
      <c r="B5" s="432" t="s">
        <v>503</v>
      </c>
      <c r="C5" s="433"/>
      <c r="D5" s="433"/>
      <c r="E5" s="433"/>
      <c r="F5" s="433"/>
      <c r="G5" s="434"/>
      <c r="H5" s="250" t="s">
        <v>50</v>
      </c>
      <c r="I5" s="44" t="s">
        <v>26</v>
      </c>
      <c r="J5" s="233"/>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x14ac:dyDescent="0.3">
      <c r="A6" s="2"/>
      <c r="B6" s="435"/>
      <c r="C6" s="436"/>
      <c r="D6" s="436"/>
      <c r="E6" s="436"/>
      <c r="F6" s="436"/>
      <c r="G6" s="437"/>
      <c r="H6" s="23" t="s">
        <v>29</v>
      </c>
      <c r="I6" s="3" t="s">
        <v>30</v>
      </c>
      <c r="J6" s="234"/>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x14ac:dyDescent="0.3">
      <c r="A7" s="2"/>
      <c r="B7" s="249"/>
      <c r="C7" s="160" t="s">
        <v>209</v>
      </c>
      <c r="D7" s="249" t="s">
        <v>210</v>
      </c>
      <c r="E7" s="249" t="s">
        <v>33</v>
      </c>
      <c r="F7" s="249" t="s">
        <v>31</v>
      </c>
      <c r="G7" s="252" t="s">
        <v>34</v>
      </c>
      <c r="H7" s="26" t="s">
        <v>2</v>
      </c>
      <c r="I7" s="43" t="s">
        <v>35</v>
      </c>
      <c r="J7" s="26" t="s">
        <v>154</v>
      </c>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x14ac:dyDescent="0.3">
      <c r="A8" s="2"/>
      <c r="B8" s="211">
        <v>1</v>
      </c>
      <c r="C8" s="193">
        <v>11824</v>
      </c>
      <c r="D8" s="274">
        <v>11709</v>
      </c>
      <c r="E8" s="214">
        <f>SUM(C8-D8)</f>
        <v>115</v>
      </c>
      <c r="F8" s="214">
        <v>11275</v>
      </c>
      <c r="G8" s="214">
        <v>10973</v>
      </c>
      <c r="H8" s="41">
        <f>SUM(C8/D$19)</f>
        <v>9.8981223369078414E-2</v>
      </c>
      <c r="I8" s="28">
        <f>SUM(D8/D$19)</f>
        <v>9.8018533865742483E-2</v>
      </c>
      <c r="J8" s="218">
        <f>SUM(H8-I8)</f>
        <v>9.6268950333593117E-4</v>
      </c>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x14ac:dyDescent="0.3">
      <c r="A9" s="2"/>
      <c r="B9" s="211">
        <v>2</v>
      </c>
      <c r="C9" s="193">
        <v>23649</v>
      </c>
      <c r="D9" s="274">
        <v>23419</v>
      </c>
      <c r="E9" s="214">
        <f t="shared" ref="E9:E19" si="0">SUM(C9-D9)</f>
        <v>230</v>
      </c>
      <c r="F9" s="214">
        <v>22550</v>
      </c>
      <c r="G9" s="214">
        <v>21946</v>
      </c>
      <c r="H9" s="41">
        <f t="shared" ref="H9:H19" si="1">SUM(C9/D$19)</f>
        <v>0.19797081795122931</v>
      </c>
      <c r="I9" s="28">
        <f t="shared" ref="I9:I19" si="2">SUM(D9/D$19)</f>
        <v>0.19604543894455745</v>
      </c>
      <c r="J9" s="218">
        <f t="shared" ref="J9:J19" si="3">SUM(H9-I9)</f>
        <v>1.9253790066718623E-3</v>
      </c>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x14ac:dyDescent="0.3">
      <c r="A10" s="2"/>
      <c r="B10" s="211">
        <v>3</v>
      </c>
      <c r="C10" s="193">
        <v>35128</v>
      </c>
      <c r="D10" s="274">
        <v>35128</v>
      </c>
      <c r="E10" s="214">
        <f t="shared" si="0"/>
        <v>0</v>
      </c>
      <c r="F10" s="214">
        <v>33825</v>
      </c>
      <c r="G10" s="214">
        <v>32919</v>
      </c>
      <c r="H10" s="41">
        <f t="shared" si="1"/>
        <v>0.29406397281029995</v>
      </c>
      <c r="I10" s="28">
        <f t="shared" si="2"/>
        <v>0.29406397281029995</v>
      </c>
      <c r="J10" s="218">
        <f t="shared" si="3"/>
        <v>0</v>
      </c>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x14ac:dyDescent="0.3">
      <c r="A11" s="2"/>
      <c r="B11" s="211">
        <v>4</v>
      </c>
      <c r="C11" s="193">
        <v>46838</v>
      </c>
      <c r="D11" s="274">
        <v>46838</v>
      </c>
      <c r="E11" s="214">
        <f t="shared" si="0"/>
        <v>0</v>
      </c>
      <c r="F11" s="214">
        <v>45101</v>
      </c>
      <c r="G11" s="214">
        <v>43892</v>
      </c>
      <c r="H11" s="41">
        <f t="shared" si="1"/>
        <v>0.3920908778891149</v>
      </c>
      <c r="I11" s="28">
        <f t="shared" si="2"/>
        <v>0.3920908778891149</v>
      </c>
      <c r="J11" s="218">
        <f t="shared" si="3"/>
        <v>0</v>
      </c>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x14ac:dyDescent="0.3">
      <c r="A12" s="2"/>
      <c r="B12" s="211">
        <v>5</v>
      </c>
      <c r="C12" s="193">
        <v>58547</v>
      </c>
      <c r="D12" s="274">
        <v>58547</v>
      </c>
      <c r="E12" s="214">
        <f t="shared" si="0"/>
        <v>0</v>
      </c>
      <c r="F12" s="214">
        <v>56376</v>
      </c>
      <c r="G12" s="214">
        <v>54865</v>
      </c>
      <c r="H12" s="41">
        <f t="shared" si="1"/>
        <v>0.49010941175485739</v>
      </c>
      <c r="I12" s="28">
        <f t="shared" si="2"/>
        <v>0.49010941175485739</v>
      </c>
      <c r="J12" s="218">
        <f t="shared" si="3"/>
        <v>0</v>
      </c>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x14ac:dyDescent="0.3">
      <c r="A13" s="2"/>
      <c r="B13" s="211">
        <v>6</v>
      </c>
      <c r="C13" s="193">
        <v>70257</v>
      </c>
      <c r="D13" s="274">
        <v>70257</v>
      </c>
      <c r="E13" s="214">
        <f t="shared" si="0"/>
        <v>0</v>
      </c>
      <c r="F13" s="214">
        <v>67651</v>
      </c>
      <c r="G13" s="214">
        <v>65838</v>
      </c>
      <c r="H13" s="41">
        <f t="shared" si="1"/>
        <v>0.5881363168336724</v>
      </c>
      <c r="I13" s="28">
        <f t="shared" si="2"/>
        <v>0.5881363168336724</v>
      </c>
      <c r="J13" s="218">
        <f t="shared" si="3"/>
        <v>0</v>
      </c>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x14ac:dyDescent="0.3">
      <c r="A14" s="2"/>
      <c r="B14" s="211">
        <v>7</v>
      </c>
      <c r="C14" s="193">
        <v>82256</v>
      </c>
      <c r="D14" s="274">
        <v>82256</v>
      </c>
      <c r="E14" s="214">
        <f t="shared" si="0"/>
        <v>0</v>
      </c>
      <c r="F14" s="214">
        <v>78993</v>
      </c>
      <c r="G14" s="214">
        <v>76876</v>
      </c>
      <c r="H14" s="41">
        <f t="shared" si="1"/>
        <v>0.68858250249043584</v>
      </c>
      <c r="I14" s="28">
        <f t="shared" si="2"/>
        <v>0.68858250249043584</v>
      </c>
      <c r="J14" s="218">
        <f t="shared" si="3"/>
        <v>0</v>
      </c>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x14ac:dyDescent="0.3">
      <c r="A15" s="2"/>
      <c r="B15" s="211">
        <v>8</v>
      </c>
      <c r="C15" s="193">
        <v>94077</v>
      </c>
      <c r="D15" s="274">
        <v>94077</v>
      </c>
      <c r="E15" s="214">
        <f t="shared" si="0"/>
        <v>0</v>
      </c>
      <c r="F15" s="214">
        <v>90268</v>
      </c>
      <c r="G15" s="214">
        <v>87849</v>
      </c>
      <c r="H15" s="41">
        <f t="shared" si="1"/>
        <v>0.78753861222029686</v>
      </c>
      <c r="I15" s="28">
        <f t="shared" si="2"/>
        <v>0.78753861222029686</v>
      </c>
      <c r="J15" s="218">
        <f t="shared" si="3"/>
        <v>0</v>
      </c>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x14ac:dyDescent="0.3">
      <c r="A16" s="2"/>
      <c r="B16" s="211">
        <v>9</v>
      </c>
      <c r="C16" s="193"/>
      <c r="D16" s="274">
        <v>105906</v>
      </c>
      <c r="E16" s="214">
        <f t="shared" si="0"/>
        <v>-105906</v>
      </c>
      <c r="F16" s="214">
        <v>101543</v>
      </c>
      <c r="G16" s="214">
        <v>98822</v>
      </c>
      <c r="H16" s="41">
        <f t="shared" si="1"/>
        <v>0</v>
      </c>
      <c r="I16" s="28">
        <f t="shared" si="2"/>
        <v>0.88656169165473764</v>
      </c>
      <c r="J16" s="218">
        <f t="shared" si="3"/>
        <v>-0.88656169165473764</v>
      </c>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x14ac:dyDescent="0.3">
      <c r="A17" s="2"/>
      <c r="B17" s="211">
        <v>10</v>
      </c>
      <c r="C17" s="193"/>
      <c r="D17" s="274">
        <v>119254</v>
      </c>
      <c r="E17" s="214">
        <f t="shared" si="0"/>
        <v>-119254</v>
      </c>
      <c r="F17" s="214">
        <v>116928</v>
      </c>
      <c r="G17" s="214">
        <v>112866</v>
      </c>
      <c r="H17" s="41">
        <f t="shared" si="1"/>
        <v>0</v>
      </c>
      <c r="I17" s="28">
        <f t="shared" si="2"/>
        <v>0.99830064374628524</v>
      </c>
      <c r="J17" s="218">
        <f t="shared" si="3"/>
        <v>-0.99830064374628524</v>
      </c>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1:73" x14ac:dyDescent="0.3">
      <c r="A18" s="2"/>
      <c r="B18" s="211">
        <v>11</v>
      </c>
      <c r="C18" s="193"/>
      <c r="D18" s="274">
        <v>119374</v>
      </c>
      <c r="E18" s="214">
        <f t="shared" si="0"/>
        <v>-119374</v>
      </c>
      <c r="F18" s="214">
        <v>116928</v>
      </c>
      <c r="G18" s="214">
        <v>112866</v>
      </c>
      <c r="H18" s="41">
        <f t="shared" si="1"/>
        <v>0</v>
      </c>
      <c r="I18" s="28">
        <f t="shared" si="2"/>
        <v>0.99930518931498369</v>
      </c>
      <c r="J18" s="218">
        <f t="shared" si="3"/>
        <v>-0.99930518931498369</v>
      </c>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row>
    <row r="19" spans="1:73" x14ac:dyDescent="0.3">
      <c r="A19" s="2"/>
      <c r="B19" s="211">
        <v>12</v>
      </c>
      <c r="C19" s="193"/>
      <c r="D19" s="274">
        <v>119457</v>
      </c>
      <c r="E19" s="214">
        <f t="shared" si="0"/>
        <v>-119457</v>
      </c>
      <c r="F19" s="211">
        <v>116928</v>
      </c>
      <c r="G19" s="214">
        <v>112866</v>
      </c>
      <c r="H19" s="41">
        <f t="shared" si="1"/>
        <v>0</v>
      </c>
      <c r="I19" s="28">
        <f t="shared" si="2"/>
        <v>1</v>
      </c>
      <c r="J19" s="218">
        <f t="shared" si="3"/>
        <v>-1</v>
      </c>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row>
    <row r="20" spans="1:73"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row>
    <row r="21" spans="1:73" x14ac:dyDescent="0.3">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row>
    <row r="22" spans="1:73"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row>
    <row r="23" spans="1:73" x14ac:dyDescent="0.3">
      <c r="A23" s="4"/>
      <c r="B23" s="4"/>
      <c r="C23" s="4"/>
      <c r="D23" s="4"/>
      <c r="E23" s="4"/>
      <c r="F23" s="4"/>
      <c r="G23" s="4"/>
      <c r="H23" s="4"/>
      <c r="I23" s="4"/>
      <c r="J23" s="4"/>
      <c r="K23" s="4"/>
      <c r="L23" s="4"/>
      <c r="M23" s="4"/>
      <c r="N23" s="4"/>
      <c r="O23" s="4"/>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row>
    <row r="24" spans="1:73" x14ac:dyDescent="0.3">
      <c r="A24" s="4"/>
      <c r="B24" s="4"/>
      <c r="C24" s="4"/>
      <c r="D24" s="4"/>
      <c r="E24" s="4"/>
      <c r="F24" s="4"/>
      <c r="G24" s="4"/>
      <c r="H24" s="4"/>
      <c r="I24" s="4"/>
      <c r="J24" s="4"/>
      <c r="K24" s="4"/>
      <c r="L24" s="4"/>
      <c r="M24" s="4"/>
      <c r="N24" s="4"/>
      <c r="O24" s="4"/>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row>
    <row r="25" spans="1:73" x14ac:dyDescent="0.3">
      <c r="A25" s="4"/>
      <c r="B25" s="4"/>
      <c r="C25" s="4"/>
      <c r="D25" s="4"/>
      <c r="E25" s="4"/>
      <c r="F25" s="4"/>
      <c r="G25" s="4"/>
      <c r="H25" s="4"/>
      <c r="I25" s="4"/>
      <c r="J25" s="4"/>
      <c r="K25" s="4"/>
      <c r="L25" s="4"/>
      <c r="M25" s="4"/>
      <c r="N25" s="4"/>
      <c r="O25" s="4"/>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row>
    <row r="26" spans="1:73" x14ac:dyDescent="0.3">
      <c r="A26" s="4"/>
      <c r="B26" s="4"/>
      <c r="C26" s="4"/>
      <c r="D26" s="4"/>
      <c r="E26" s="4"/>
      <c r="F26" s="4"/>
      <c r="G26" s="4"/>
      <c r="H26" s="4"/>
      <c r="I26" s="4"/>
      <c r="J26" s="4"/>
      <c r="K26" s="4"/>
      <c r="L26" s="4"/>
      <c r="M26" s="4"/>
      <c r="N26" s="4"/>
      <c r="O26" s="4"/>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row>
    <row r="27" spans="1:73" x14ac:dyDescent="0.3">
      <c r="A27" s="4"/>
      <c r="B27" s="4"/>
      <c r="C27" s="4"/>
      <c r="D27" s="4"/>
      <c r="E27" s="272"/>
      <c r="F27" s="295"/>
      <c r="G27" s="4"/>
      <c r="H27" s="4"/>
      <c r="I27" s="4"/>
      <c r="J27" s="4"/>
      <c r="K27" s="4"/>
      <c r="L27" s="4"/>
      <c r="M27" s="4"/>
      <c r="N27" s="4"/>
      <c r="O27" s="4"/>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row>
    <row r="28" spans="1:73" x14ac:dyDescent="0.3">
      <c r="A28" s="4"/>
      <c r="B28" s="4"/>
      <c r="C28" s="4"/>
      <c r="D28" s="4"/>
      <c r="E28" s="272"/>
      <c r="F28" s="295"/>
      <c r="G28" s="4"/>
      <c r="H28" s="4"/>
      <c r="I28" s="4"/>
      <c r="J28" s="4"/>
      <c r="K28" s="4"/>
      <c r="L28" s="4"/>
      <c r="M28" s="4"/>
      <c r="N28" s="4"/>
      <c r="O28" s="4"/>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row>
    <row r="29" spans="1:73" x14ac:dyDescent="0.3">
      <c r="A29" s="4"/>
      <c r="B29" s="4"/>
      <c r="C29" s="4"/>
      <c r="D29" s="4"/>
      <c r="E29" s="4"/>
      <c r="F29" s="4"/>
      <c r="G29" s="4"/>
      <c r="H29" s="4"/>
      <c r="I29" s="4"/>
      <c r="J29" s="4"/>
      <c r="K29" s="4"/>
      <c r="L29" s="4"/>
      <c r="M29" s="4"/>
      <c r="N29" s="4"/>
      <c r="O29" s="4"/>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row>
    <row r="30" spans="1:73" x14ac:dyDescent="0.3">
      <c r="A30" s="4"/>
      <c r="B30" s="4"/>
      <c r="C30" s="4"/>
      <c r="D30" s="4"/>
      <c r="E30" s="4"/>
      <c r="F30" s="4"/>
      <c r="G30" s="4"/>
      <c r="H30" s="4"/>
      <c r="I30" s="4"/>
      <c r="J30" s="4"/>
      <c r="K30" s="4"/>
      <c r="L30" s="4"/>
      <c r="M30" s="4"/>
      <c r="N30" s="4"/>
      <c r="O30" s="4"/>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row>
    <row r="31" spans="1:73" x14ac:dyDescent="0.3">
      <c r="A31" s="4"/>
      <c r="B31" s="4"/>
      <c r="C31" s="4"/>
      <c r="D31" s="4"/>
      <c r="E31" s="4"/>
      <c r="F31" s="4"/>
      <c r="G31" s="4"/>
      <c r="H31" s="4"/>
      <c r="I31" s="4"/>
      <c r="J31" s="4"/>
      <c r="K31" s="4"/>
      <c r="L31" s="4"/>
      <c r="M31" s="4"/>
      <c r="N31" s="4"/>
      <c r="O31" s="4"/>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row>
    <row r="32" spans="1:73" x14ac:dyDescent="0.3">
      <c r="A32" s="4"/>
      <c r="B32" s="4"/>
      <c r="C32" s="4"/>
      <c r="D32" s="4"/>
      <c r="E32" s="4"/>
      <c r="F32" s="4"/>
      <c r="G32" s="4"/>
      <c r="H32" s="4"/>
      <c r="I32" s="4"/>
      <c r="J32" s="4"/>
      <c r="K32" s="4"/>
      <c r="L32" s="4"/>
      <c r="M32" s="4"/>
      <c r="N32" s="4"/>
      <c r="O32" s="4"/>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row>
    <row r="33" spans="1:73" x14ac:dyDescent="0.3">
      <c r="A33" s="4"/>
      <c r="B33" s="4"/>
      <c r="C33" s="4"/>
      <c r="D33" s="4"/>
      <c r="E33" s="4"/>
      <c r="F33" s="4"/>
      <c r="G33" s="4"/>
      <c r="H33" s="4"/>
      <c r="I33" s="4"/>
      <c r="J33" s="4"/>
      <c r="K33" s="4"/>
      <c r="L33" s="4"/>
      <c r="M33" s="4"/>
      <c r="N33" s="4"/>
      <c r="O33" s="4"/>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row>
    <row r="34" spans="1:73" x14ac:dyDescent="0.3">
      <c r="A34" s="4"/>
      <c r="B34" s="4"/>
      <c r="C34" s="4"/>
      <c r="D34" s="4"/>
      <c r="E34" s="4"/>
      <c r="F34" s="4"/>
      <c r="G34" s="4"/>
      <c r="H34" s="4"/>
      <c r="I34" s="4"/>
      <c r="J34" s="4"/>
      <c r="K34" s="4"/>
      <c r="L34" s="4"/>
      <c r="M34" s="4"/>
      <c r="N34" s="4"/>
      <c r="O34" s="4"/>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row>
    <row r="35" spans="1:73" x14ac:dyDescent="0.3">
      <c r="A35" s="4"/>
      <c r="B35" s="4"/>
      <c r="C35" s="4"/>
      <c r="D35" s="4"/>
      <c r="E35" s="4"/>
      <c r="F35" s="4"/>
      <c r="G35" s="4"/>
      <c r="H35" s="4"/>
      <c r="I35" s="4"/>
      <c r="J35" s="4"/>
      <c r="K35" s="4"/>
      <c r="L35" s="4"/>
      <c r="M35" s="4"/>
      <c r="N35" s="4"/>
      <c r="O35" s="4"/>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row>
    <row r="36" spans="1:73" x14ac:dyDescent="0.3">
      <c r="A36" s="4"/>
      <c r="B36" s="4"/>
      <c r="C36" s="4"/>
      <c r="D36" s="4"/>
      <c r="E36" s="4"/>
      <c r="F36" s="4"/>
      <c r="G36" s="4"/>
      <c r="H36" s="4"/>
      <c r="I36" s="4"/>
      <c r="J36" s="4"/>
      <c r="K36" s="4"/>
      <c r="L36" s="4"/>
      <c r="M36" s="4"/>
      <c r="N36" s="4"/>
      <c r="O36" s="4"/>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row>
    <row r="37" spans="1:73" x14ac:dyDescent="0.3">
      <c r="A37" s="4"/>
      <c r="B37" s="4"/>
      <c r="C37" s="4"/>
      <c r="D37" s="4"/>
      <c r="E37" s="4"/>
      <c r="F37" s="4"/>
      <c r="G37" s="4"/>
      <c r="H37" s="4"/>
      <c r="I37" s="4"/>
      <c r="J37" s="4"/>
      <c r="K37" s="4"/>
      <c r="L37" s="4"/>
      <c r="M37" s="4"/>
      <c r="N37" s="4"/>
      <c r="O37" s="4"/>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row>
    <row r="38" spans="1:73" x14ac:dyDescent="0.3">
      <c r="A38" s="4"/>
      <c r="B38" s="4"/>
      <c r="C38" s="4"/>
      <c r="D38" s="4"/>
      <c r="E38" s="4"/>
      <c r="F38" s="4"/>
      <c r="G38" s="4"/>
      <c r="H38" s="4"/>
      <c r="I38" s="4"/>
      <c r="J38" s="4"/>
      <c r="K38" s="4"/>
      <c r="L38" s="4"/>
      <c r="M38" s="4"/>
      <c r="N38" s="4"/>
      <c r="O38" s="4"/>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row>
    <row r="39" spans="1:73" x14ac:dyDescent="0.3">
      <c r="A39" s="4"/>
      <c r="B39" s="4"/>
      <c r="C39" s="4"/>
      <c r="D39" s="4"/>
      <c r="E39" s="4"/>
      <c r="F39" s="4"/>
      <c r="G39" s="4"/>
      <c r="H39" s="4"/>
      <c r="I39" s="4"/>
      <c r="J39" s="4"/>
      <c r="K39" s="4"/>
      <c r="L39" s="4"/>
      <c r="M39" s="4"/>
      <c r="N39" s="4"/>
      <c r="O39" s="4"/>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row>
    <row r="40" spans="1:73" x14ac:dyDescent="0.3">
      <c r="A40" s="4"/>
      <c r="B40" s="4"/>
      <c r="C40" s="4"/>
      <c r="D40" s="4"/>
      <c r="E40" s="4"/>
      <c r="F40" s="4"/>
      <c r="G40" s="4"/>
      <c r="H40" s="4"/>
      <c r="I40" s="4"/>
      <c r="J40" s="4"/>
      <c r="K40" s="4"/>
      <c r="L40" s="4"/>
      <c r="M40" s="4"/>
      <c r="N40" s="4"/>
      <c r="O40" s="4"/>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row>
    <row r="41" spans="1:73" x14ac:dyDescent="0.3">
      <c r="A41" s="4"/>
      <c r="B41" s="4"/>
      <c r="C41" s="4"/>
      <c r="D41" s="4"/>
      <c r="E41" s="4"/>
      <c r="F41" s="4"/>
      <c r="G41" s="4"/>
      <c r="H41" s="4"/>
      <c r="I41" s="4"/>
      <c r="J41" s="4"/>
      <c r="K41" s="4"/>
      <c r="L41" s="4"/>
      <c r="M41" s="4"/>
      <c r="N41" s="4"/>
      <c r="O41" s="4"/>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row>
    <row r="42" spans="1:73" x14ac:dyDescent="0.3">
      <c r="A42" s="4"/>
      <c r="B42" s="4"/>
      <c r="C42" s="4"/>
      <c r="D42" s="4"/>
      <c r="E42" s="4"/>
      <c r="F42" s="4"/>
      <c r="G42" s="4"/>
      <c r="H42" s="4"/>
      <c r="I42" s="4"/>
      <c r="J42" s="4"/>
      <c r="K42" s="4"/>
      <c r="L42" s="4"/>
      <c r="M42" s="4"/>
      <c r="N42" s="4"/>
      <c r="O42" s="4"/>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row>
    <row r="43" spans="1:73" x14ac:dyDescent="0.3">
      <c r="A43" s="4"/>
      <c r="B43" s="4"/>
      <c r="C43" s="4"/>
      <c r="D43" s="4"/>
      <c r="E43" s="4"/>
      <c r="F43" s="4"/>
      <c r="G43" s="4"/>
      <c r="H43" s="4"/>
      <c r="I43" s="4"/>
      <c r="J43" s="4"/>
      <c r="K43" s="4"/>
      <c r="L43" s="4"/>
      <c r="M43" s="4"/>
      <c r="N43" s="4"/>
      <c r="O43" s="4"/>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row>
    <row r="44" spans="1:73" x14ac:dyDescent="0.3">
      <c r="A44" s="4"/>
      <c r="B44" s="4"/>
      <c r="C44" s="4"/>
      <c r="D44" s="4"/>
      <c r="E44" s="4"/>
      <c r="F44" s="4"/>
      <c r="G44" s="4"/>
      <c r="H44" s="4"/>
      <c r="I44" s="4"/>
      <c r="J44" s="4"/>
      <c r="K44" s="4"/>
      <c r="L44" s="4"/>
      <c r="M44" s="4"/>
      <c r="N44" s="4"/>
      <c r="O44" s="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row>
    <row r="45" spans="1:73" x14ac:dyDescent="0.3">
      <c r="A45" s="4"/>
      <c r="B45" s="4"/>
      <c r="C45" s="4"/>
      <c r="D45" s="4"/>
      <c r="E45" s="4"/>
      <c r="F45" s="4"/>
      <c r="G45" s="4"/>
      <c r="H45" s="4"/>
      <c r="I45" s="4"/>
      <c r="J45" s="4"/>
      <c r="K45" s="4"/>
      <c r="L45" s="4"/>
      <c r="M45" s="4"/>
      <c r="N45" s="4"/>
      <c r="O45" s="4"/>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row>
    <row r="46" spans="1:73" x14ac:dyDescent="0.3">
      <c r="A46" s="4"/>
      <c r="B46" s="4"/>
      <c r="C46" s="4"/>
      <c r="D46" s="4"/>
      <c r="E46" s="4"/>
      <c r="F46" s="4"/>
      <c r="G46" s="4"/>
      <c r="H46" s="4"/>
      <c r="I46" s="4"/>
      <c r="J46" s="4"/>
      <c r="K46" s="4"/>
      <c r="L46" s="4"/>
      <c r="M46" s="4"/>
      <c r="N46" s="4"/>
      <c r="O46" s="4"/>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x14ac:dyDescent="0.3">
      <c r="A47" s="4"/>
      <c r="B47" s="4"/>
      <c r="C47" s="4"/>
      <c r="D47" s="4"/>
      <c r="E47" s="4"/>
      <c r="F47" s="4"/>
      <c r="G47" s="4"/>
      <c r="H47" s="4"/>
      <c r="I47" s="4"/>
      <c r="J47" s="4"/>
      <c r="K47" s="4"/>
      <c r="L47" s="4"/>
      <c r="M47" s="4"/>
      <c r="N47" s="4"/>
      <c r="O47" s="4"/>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row>
    <row r="48" spans="1:73"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row>
    <row r="49" spans="1:73"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row>
    <row r="50" spans="1:73"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row>
    <row r="51" spans="1:73"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row>
    <row r="52" spans="1:73"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row>
    <row r="53" spans="1:73"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row>
    <row r="54" spans="1:73"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row>
    <row r="55" spans="1:73"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row>
    <row r="56" spans="1:73"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row>
    <row r="57" spans="1:73"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row>
    <row r="58" spans="1:73"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row>
    <row r="59" spans="1:73"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row>
    <row r="60" spans="1:73"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row>
    <row r="61" spans="1:73"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row>
    <row r="62" spans="1:73"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row>
  </sheetData>
  <mergeCells count="1">
    <mergeCell ref="B5:G6"/>
  </mergeCells>
  <hyperlinks>
    <hyperlink ref="A1" location="FREMSIDE_ØKONOMI!A1" display="TILBAKE TIL FREMSIDEN"/>
  </hyperlinks>
  <pageMargins left="0.70866141732283472" right="0.70866141732283472" top="0.74803149606299213" bottom="0.74803149606299213" header="0.31496062992125984" footer="0.31496062992125984"/>
  <pageSetup paperSize="9" scale="68"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X122"/>
  <sheetViews>
    <sheetView zoomScaleNormal="100" workbookViewId="0"/>
  </sheetViews>
  <sheetFormatPr baseColWidth="10" defaultColWidth="11.453125" defaultRowHeight="12" x14ac:dyDescent="0.3"/>
  <cols>
    <col min="1" max="1" width="2.26953125" style="1" customWidth="1"/>
    <col min="2" max="2" width="2.81640625" style="1" customWidth="1"/>
    <col min="3" max="3" width="6.7265625" style="1" customWidth="1"/>
    <col min="4" max="4" width="6.453125" style="1" customWidth="1"/>
    <col min="5" max="5" width="6.54296875" style="1" customWidth="1"/>
    <col min="6" max="6" width="7.54296875" style="1" customWidth="1"/>
    <col min="7" max="7" width="7.453125" style="1" customWidth="1"/>
    <col min="8" max="8" width="7.1796875" style="1" customWidth="1"/>
    <col min="9" max="10" width="5.7265625" style="1" customWidth="1"/>
    <col min="11" max="11" width="5.54296875" style="1" customWidth="1"/>
    <col min="12" max="13" width="11.453125" style="1"/>
    <col min="14" max="14" width="3.1796875" style="1" customWidth="1"/>
    <col min="15" max="16" width="6.81640625" style="1" customWidth="1"/>
    <col min="17" max="17" width="7.1796875" style="1" customWidth="1"/>
    <col min="18" max="18" width="6.81640625" style="1" customWidth="1"/>
    <col min="19" max="19" width="6.26953125" style="1" customWidth="1"/>
    <col min="20" max="20" width="5.7265625" style="1" customWidth="1"/>
    <col min="21" max="21" width="7.1796875" style="1" customWidth="1"/>
    <col min="22" max="16384" width="11.453125" style="1"/>
  </cols>
  <sheetData>
    <row r="1" spans="1:50" ht="14.5" x14ac:dyDescent="0.35">
      <c r="A1" s="163" t="s">
        <v>36</v>
      </c>
      <c r="B1"/>
      <c r="C1"/>
      <c r="D1"/>
      <c r="E1" s="2"/>
      <c r="F1" s="2"/>
      <c r="G1" s="2"/>
      <c r="H1" s="2"/>
      <c r="I1" s="6"/>
      <c r="J1" s="6"/>
      <c r="K1" s="6"/>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0"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50" ht="15" customHeight="1" x14ac:dyDescent="0.3">
      <c r="A3" s="2"/>
      <c r="B3" s="432" t="s">
        <v>222</v>
      </c>
      <c r="C3" s="433"/>
      <c r="D3" s="433"/>
      <c r="E3" s="433"/>
      <c r="F3" s="433"/>
      <c r="G3" s="433"/>
      <c r="H3" s="434"/>
      <c r="I3" s="196" t="s">
        <v>50</v>
      </c>
      <c r="J3" s="44" t="s">
        <v>91</v>
      </c>
      <c r="K3" s="23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row>
    <row r="4" spans="1:50" x14ac:dyDescent="0.3">
      <c r="A4" s="2"/>
      <c r="B4" s="435"/>
      <c r="C4" s="436"/>
      <c r="D4" s="436"/>
      <c r="E4" s="436"/>
      <c r="F4" s="436"/>
      <c r="G4" s="436"/>
      <c r="H4" s="437"/>
      <c r="I4" s="23" t="s">
        <v>29</v>
      </c>
      <c r="J4" s="3" t="s">
        <v>30</v>
      </c>
      <c r="K4" s="234"/>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row>
    <row r="5" spans="1:50" x14ac:dyDescent="0.3">
      <c r="A5" s="2"/>
      <c r="B5" s="195"/>
      <c r="C5" s="212" t="s">
        <v>209</v>
      </c>
      <c r="D5" s="195" t="s">
        <v>210</v>
      </c>
      <c r="E5" s="195"/>
      <c r="F5" s="195" t="s">
        <v>33</v>
      </c>
      <c r="G5" s="195" t="s">
        <v>31</v>
      </c>
      <c r="H5" s="199" t="s">
        <v>34</v>
      </c>
      <c r="I5" s="26" t="s">
        <v>2</v>
      </c>
      <c r="J5" s="43" t="s">
        <v>35</v>
      </c>
      <c r="K5" s="26" t="s">
        <v>154</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row>
    <row r="6" spans="1:50" x14ac:dyDescent="0.3">
      <c r="A6" s="2"/>
      <c r="B6" s="5">
        <v>1</v>
      </c>
      <c r="C6" s="152">
        <v>286</v>
      </c>
      <c r="D6" s="27">
        <v>285.79700000000003</v>
      </c>
      <c r="E6" s="27"/>
      <c r="F6" s="27">
        <f>SUM(C6-D6)</f>
        <v>0.20299999999997453</v>
      </c>
      <c r="G6" s="27">
        <v>134</v>
      </c>
      <c r="H6" s="27">
        <v>140</v>
      </c>
      <c r="I6" s="41">
        <f>SUM(C6/D$17)</f>
        <v>0.12440191387559808</v>
      </c>
      <c r="J6" s="28">
        <f>SUM(D6/D$17)</f>
        <v>0.12431361461505003</v>
      </c>
      <c r="K6" s="218">
        <f>SUM(I6-J6)</f>
        <v>8.8299260548055369E-5</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row>
    <row r="7" spans="1:50" x14ac:dyDescent="0.3">
      <c r="A7" s="2"/>
      <c r="B7" s="5">
        <v>2</v>
      </c>
      <c r="C7" s="152">
        <v>602</v>
      </c>
      <c r="D7" s="27">
        <v>601.72699999999998</v>
      </c>
      <c r="E7" s="27"/>
      <c r="F7" s="27">
        <f t="shared" ref="F7:F17" si="0">SUM(C7-D7)</f>
        <v>0.27300000000002456</v>
      </c>
      <c r="G7" s="27">
        <v>300</v>
      </c>
      <c r="H7" s="27">
        <v>317</v>
      </c>
      <c r="I7" s="41">
        <f t="shared" ref="I7:I17" si="1">SUM(C7/D$17)</f>
        <v>0.26185297955632886</v>
      </c>
      <c r="J7" s="28">
        <f t="shared" ref="J7:J17" si="2">SUM(D7/D$17)</f>
        <v>0.26173423227490211</v>
      </c>
      <c r="K7" s="218">
        <f t="shared" ref="K7:K17" si="3">SUM(I7-J7)</f>
        <v>1.187472814267454E-4</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row>
    <row r="8" spans="1:50" x14ac:dyDescent="0.3">
      <c r="A8" s="2"/>
      <c r="B8" s="5">
        <v>3</v>
      </c>
      <c r="C8" s="152">
        <v>595</v>
      </c>
      <c r="D8" s="27">
        <v>595.48</v>
      </c>
      <c r="E8" s="27"/>
      <c r="F8" s="27">
        <f t="shared" si="0"/>
        <v>-0.48000000000001819</v>
      </c>
      <c r="G8" s="27">
        <v>570</v>
      </c>
      <c r="H8" s="27">
        <v>600</v>
      </c>
      <c r="I8" s="41">
        <f t="shared" si="1"/>
        <v>0.25880817746846457</v>
      </c>
      <c r="J8" s="28">
        <f t="shared" si="2"/>
        <v>0.25901696389734669</v>
      </c>
      <c r="K8" s="218">
        <f t="shared" si="3"/>
        <v>-2.0878642888211285E-4</v>
      </c>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row>
    <row r="9" spans="1:50" x14ac:dyDescent="0.3">
      <c r="A9" s="2"/>
      <c r="B9" s="5">
        <v>4</v>
      </c>
      <c r="C9" s="152">
        <v>704</v>
      </c>
      <c r="D9" s="27">
        <v>704</v>
      </c>
      <c r="E9" s="27"/>
      <c r="F9" s="27">
        <f t="shared" si="0"/>
        <v>0</v>
      </c>
      <c r="G9" s="27">
        <v>620</v>
      </c>
      <c r="H9" s="27">
        <v>651</v>
      </c>
      <c r="I9" s="41">
        <f t="shared" si="1"/>
        <v>0.30622009569377989</v>
      </c>
      <c r="J9" s="28">
        <f t="shared" si="2"/>
        <v>0.30622009569377989</v>
      </c>
      <c r="K9" s="218">
        <f t="shared" si="3"/>
        <v>0</v>
      </c>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row>
    <row r="10" spans="1:50" x14ac:dyDescent="0.3">
      <c r="A10" s="2"/>
      <c r="B10" s="5">
        <v>5</v>
      </c>
      <c r="C10" s="152">
        <v>916</v>
      </c>
      <c r="D10" s="27">
        <v>894</v>
      </c>
      <c r="E10" s="27"/>
      <c r="F10" s="27">
        <f t="shared" si="0"/>
        <v>22</v>
      </c>
      <c r="G10" s="27">
        <v>1000</v>
      </c>
      <c r="H10" s="27">
        <v>1066</v>
      </c>
      <c r="I10" s="41">
        <f t="shared" si="1"/>
        <v>0.39843410178338406</v>
      </c>
      <c r="J10" s="28">
        <f t="shared" si="2"/>
        <v>0.38886472379295345</v>
      </c>
      <c r="K10" s="218">
        <f t="shared" si="3"/>
        <v>9.5693779904306164E-3</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row>
    <row r="11" spans="1:50" x14ac:dyDescent="0.3">
      <c r="A11" s="2"/>
      <c r="B11" s="5">
        <v>6</v>
      </c>
      <c r="C11" s="152">
        <v>920</v>
      </c>
      <c r="D11" s="27">
        <v>966</v>
      </c>
      <c r="E11" s="27"/>
      <c r="F11" s="27">
        <f t="shared" si="0"/>
        <v>-46</v>
      </c>
      <c r="G11" s="27">
        <v>1037</v>
      </c>
      <c r="H11" s="27">
        <v>1112</v>
      </c>
      <c r="I11" s="41">
        <f t="shared" si="1"/>
        <v>0.40017398869073512</v>
      </c>
      <c r="J11" s="28">
        <f t="shared" si="2"/>
        <v>0.42018268812527187</v>
      </c>
      <c r="K11" s="218">
        <f t="shared" si="3"/>
        <v>-2.0008699434536759E-2</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row>
    <row r="12" spans="1:50" x14ac:dyDescent="0.3">
      <c r="A12" s="2"/>
      <c r="B12" s="5">
        <v>7</v>
      </c>
      <c r="C12" s="152">
        <v>1200</v>
      </c>
      <c r="D12" s="27">
        <v>1264</v>
      </c>
      <c r="E12" s="27"/>
      <c r="F12" s="27">
        <f t="shared" si="0"/>
        <v>-64</v>
      </c>
      <c r="G12" s="27">
        <v>1154</v>
      </c>
      <c r="H12" s="27">
        <v>1238</v>
      </c>
      <c r="I12" s="41">
        <f t="shared" si="1"/>
        <v>0.52196607220530666</v>
      </c>
      <c r="J12" s="28">
        <f t="shared" si="2"/>
        <v>0.54980426272292304</v>
      </c>
      <c r="K12" s="218">
        <f t="shared" si="3"/>
        <v>-2.7838190517616379E-2</v>
      </c>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row>
    <row r="13" spans="1:50" x14ac:dyDescent="0.3">
      <c r="A13" s="2"/>
      <c r="B13" s="5">
        <v>8</v>
      </c>
      <c r="C13" s="152">
        <v>1254</v>
      </c>
      <c r="D13" s="27">
        <v>1504</v>
      </c>
      <c r="E13" s="27"/>
      <c r="F13" s="27">
        <f t="shared" si="0"/>
        <v>-250</v>
      </c>
      <c r="G13" s="27">
        <v>1368</v>
      </c>
      <c r="H13" s="27">
        <v>1467</v>
      </c>
      <c r="I13" s="41">
        <f t="shared" si="1"/>
        <v>0.54545454545454541</v>
      </c>
      <c r="J13" s="28">
        <f t="shared" si="2"/>
        <v>0.65419747716398435</v>
      </c>
      <c r="K13" s="218">
        <f t="shared" si="3"/>
        <v>-0.10874293170943894</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50" x14ac:dyDescent="0.3">
      <c r="A14" s="2"/>
      <c r="B14" s="5">
        <v>9</v>
      </c>
      <c r="C14" s="152"/>
      <c r="D14" s="27">
        <v>1660</v>
      </c>
      <c r="E14" s="27"/>
      <c r="F14" s="27">
        <f t="shared" si="0"/>
        <v>-1660</v>
      </c>
      <c r="G14" s="27">
        <v>1570</v>
      </c>
      <c r="H14" s="27">
        <v>1694</v>
      </c>
      <c r="I14" s="41">
        <f t="shared" si="1"/>
        <v>0</v>
      </c>
      <c r="J14" s="28">
        <f t="shared" si="2"/>
        <v>0.72205306655067425</v>
      </c>
      <c r="K14" s="218">
        <f t="shared" si="3"/>
        <v>-0.72205306655067425</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row>
    <row r="15" spans="1:50" x14ac:dyDescent="0.3">
      <c r="A15" s="2"/>
      <c r="B15" s="5">
        <v>10</v>
      </c>
      <c r="C15" s="152"/>
      <c r="D15" s="27">
        <v>1803</v>
      </c>
      <c r="E15" s="27"/>
      <c r="F15" s="27">
        <f t="shared" si="0"/>
        <v>-1803</v>
      </c>
      <c r="G15" s="27">
        <v>1660</v>
      </c>
      <c r="H15" s="27">
        <v>1801</v>
      </c>
      <c r="I15" s="41">
        <f t="shared" si="1"/>
        <v>0</v>
      </c>
      <c r="J15" s="28">
        <f t="shared" si="2"/>
        <v>0.78425402348847328</v>
      </c>
      <c r="K15" s="218">
        <f t="shared" si="3"/>
        <v>-0.78425402348847328</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row>
    <row r="16" spans="1:50" x14ac:dyDescent="0.3">
      <c r="A16" s="2"/>
      <c r="B16" s="5">
        <v>11</v>
      </c>
      <c r="C16" s="152"/>
      <c r="D16" s="27">
        <v>2057</v>
      </c>
      <c r="E16" s="27"/>
      <c r="F16" s="27">
        <f t="shared" si="0"/>
        <v>-2057</v>
      </c>
      <c r="G16" s="27">
        <v>2040</v>
      </c>
      <c r="H16" s="27">
        <v>2195</v>
      </c>
      <c r="I16" s="41">
        <f t="shared" si="1"/>
        <v>0</v>
      </c>
      <c r="J16" s="28">
        <f t="shared" si="2"/>
        <v>0.89473684210526316</v>
      </c>
      <c r="K16" s="218">
        <f t="shared" si="3"/>
        <v>-0.89473684210526316</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row>
    <row r="17" spans="1:50" x14ac:dyDescent="0.3">
      <c r="A17" s="2"/>
      <c r="B17" s="5">
        <v>12</v>
      </c>
      <c r="C17" s="152"/>
      <c r="D17" s="27">
        <v>2299</v>
      </c>
      <c r="E17" s="27"/>
      <c r="F17" s="27">
        <f t="shared" si="0"/>
        <v>-2299</v>
      </c>
      <c r="G17" s="211">
        <v>2445</v>
      </c>
      <c r="H17" s="27">
        <v>2625</v>
      </c>
      <c r="I17" s="41">
        <f t="shared" si="1"/>
        <v>0</v>
      </c>
      <c r="J17" s="28">
        <f t="shared" si="2"/>
        <v>1</v>
      </c>
      <c r="K17" s="218">
        <f t="shared" si="3"/>
        <v>-1</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row>
    <row r="19" spans="1:50" x14ac:dyDescent="0.3">
      <c r="A19" s="2"/>
      <c r="B19" s="177"/>
      <c r="C19" s="178"/>
      <c r="D19" s="178"/>
      <c r="E19" s="178"/>
      <c r="F19" s="178"/>
      <c r="G19" s="178"/>
      <c r="H19" s="178"/>
      <c r="I19" s="178"/>
      <c r="J19" s="178"/>
      <c r="K19" s="178"/>
      <c r="L19" s="178"/>
      <c r="M19" s="178"/>
      <c r="N19" s="178"/>
      <c r="O19" s="178"/>
      <c r="P19" s="178"/>
      <c r="Q19" s="178"/>
      <c r="R19" s="178"/>
      <c r="S19" s="178"/>
      <c r="T19" s="178"/>
      <c r="U19" s="179"/>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row>
    <row r="20" spans="1:50" ht="14.5" x14ac:dyDescent="0.3">
      <c r="A20" s="2"/>
      <c r="B20" s="180"/>
      <c r="C20" s="363" t="s">
        <v>581</v>
      </c>
      <c r="D20" s="182"/>
      <c r="E20" s="182"/>
      <c r="F20" s="182"/>
      <c r="G20" s="182"/>
      <c r="H20" s="182"/>
      <c r="I20" s="182"/>
      <c r="J20" s="182"/>
      <c r="K20" s="182"/>
      <c r="L20" s="182"/>
      <c r="M20" s="182"/>
      <c r="N20" s="182"/>
      <c r="O20" s="182"/>
      <c r="P20" s="182"/>
      <c r="Q20" s="182"/>
      <c r="R20" s="182"/>
      <c r="S20" s="182"/>
      <c r="T20" s="182"/>
      <c r="U20" s="183"/>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row>
    <row r="21" spans="1:50" ht="14.5" x14ac:dyDescent="0.3">
      <c r="A21" s="2"/>
      <c r="B21" s="180"/>
      <c r="C21" s="363" t="s">
        <v>582</v>
      </c>
      <c r="D21" s="182"/>
      <c r="E21" s="182"/>
      <c r="F21" s="182"/>
      <c r="G21" s="182"/>
      <c r="H21" s="182"/>
      <c r="I21" s="182"/>
      <c r="J21" s="182"/>
      <c r="K21" s="182"/>
      <c r="L21" s="182"/>
      <c r="M21" s="182"/>
      <c r="N21" s="182"/>
      <c r="O21" s="182"/>
      <c r="P21" s="182"/>
      <c r="Q21" s="182"/>
      <c r="R21" s="182"/>
      <c r="S21" s="182"/>
      <c r="T21" s="182"/>
      <c r="U21" s="183"/>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row>
    <row r="22" spans="1:50" ht="14.5" x14ac:dyDescent="0.3">
      <c r="A22" s="2"/>
      <c r="B22" s="180"/>
      <c r="C22" s="363" t="s">
        <v>583</v>
      </c>
      <c r="D22" s="182"/>
      <c r="E22" s="182"/>
      <c r="F22" s="182"/>
      <c r="G22" s="182"/>
      <c r="H22" s="182"/>
      <c r="I22" s="182"/>
      <c r="J22" s="182"/>
      <c r="K22" s="182"/>
      <c r="L22" s="182"/>
      <c r="M22" s="182"/>
      <c r="N22" s="182"/>
      <c r="O22" s="182"/>
      <c r="P22" s="182"/>
      <c r="Q22" s="182"/>
      <c r="R22" s="182"/>
      <c r="S22" s="182"/>
      <c r="T22" s="182"/>
      <c r="U22" s="183"/>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row>
    <row r="23" spans="1:50" ht="14.5" x14ac:dyDescent="0.3">
      <c r="A23" s="2"/>
      <c r="B23" s="180"/>
      <c r="C23" s="363" t="s">
        <v>584</v>
      </c>
      <c r="D23" s="182"/>
      <c r="E23" s="182"/>
      <c r="F23" s="182"/>
      <c r="G23" s="182"/>
      <c r="H23" s="182"/>
      <c r="I23" s="182"/>
      <c r="J23" s="182"/>
      <c r="K23" s="182"/>
      <c r="L23" s="182"/>
      <c r="M23" s="182"/>
      <c r="N23" s="182"/>
      <c r="O23" s="182"/>
      <c r="P23" s="182"/>
      <c r="Q23" s="182"/>
      <c r="R23" s="182"/>
      <c r="S23" s="182"/>
      <c r="T23" s="182"/>
      <c r="U23" s="183"/>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row>
    <row r="24" spans="1:50" ht="14.5" x14ac:dyDescent="0.3">
      <c r="A24" s="2"/>
      <c r="B24" s="180"/>
      <c r="C24" s="363" t="s">
        <v>585</v>
      </c>
      <c r="D24" s="182"/>
      <c r="E24" s="182"/>
      <c r="F24" s="182"/>
      <c r="G24" s="182"/>
      <c r="H24" s="182"/>
      <c r="I24" s="182"/>
      <c r="J24" s="182"/>
      <c r="K24" s="182"/>
      <c r="L24" s="182"/>
      <c r="M24" s="182"/>
      <c r="N24" s="182"/>
      <c r="O24" s="182"/>
      <c r="P24" s="182"/>
      <c r="Q24" s="182"/>
      <c r="R24" s="182"/>
      <c r="S24" s="182"/>
      <c r="T24" s="182"/>
      <c r="U24" s="183"/>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50" x14ac:dyDescent="0.3">
      <c r="A25" s="2"/>
      <c r="B25" s="180"/>
      <c r="C25" s="182"/>
      <c r="D25" s="182"/>
      <c r="E25" s="182"/>
      <c r="F25" s="182"/>
      <c r="G25" s="182"/>
      <c r="H25" s="182"/>
      <c r="I25" s="182"/>
      <c r="J25" s="182"/>
      <c r="K25" s="182"/>
      <c r="L25" s="182"/>
      <c r="M25" s="182"/>
      <c r="N25" s="182"/>
      <c r="O25" s="182"/>
      <c r="P25" s="182"/>
      <c r="Q25" s="182"/>
      <c r="R25" s="182"/>
      <c r="S25" s="182"/>
      <c r="T25" s="182"/>
      <c r="U25" s="183"/>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50" x14ac:dyDescent="0.3">
      <c r="A26" s="2"/>
      <c r="B26" s="180"/>
      <c r="C26" s="182" t="s">
        <v>589</v>
      </c>
      <c r="D26" s="182"/>
      <c r="E26" s="182"/>
      <c r="F26" s="182"/>
      <c r="G26" s="182"/>
      <c r="H26" s="182"/>
      <c r="I26" s="182"/>
      <c r="J26" s="182"/>
      <c r="K26" s="182"/>
      <c r="L26" s="182"/>
      <c r="M26" s="182"/>
      <c r="N26" s="182"/>
      <c r="O26" s="182"/>
      <c r="P26" s="182"/>
      <c r="Q26" s="182"/>
      <c r="R26" s="182"/>
      <c r="S26" s="182"/>
      <c r="T26" s="182"/>
      <c r="U26" s="183"/>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x14ac:dyDescent="0.3">
      <c r="A27" s="2"/>
      <c r="B27" s="180"/>
      <c r="C27" s="182"/>
      <c r="D27" s="182"/>
      <c r="E27" s="182"/>
      <c r="F27" s="182"/>
      <c r="G27" s="182"/>
      <c r="H27" s="182"/>
      <c r="I27" s="182"/>
      <c r="J27" s="182"/>
      <c r="K27" s="182"/>
      <c r="L27" s="182"/>
      <c r="M27" s="182"/>
      <c r="N27" s="182"/>
      <c r="O27" s="182"/>
      <c r="P27" s="182"/>
      <c r="Q27" s="182"/>
      <c r="R27" s="182"/>
      <c r="S27" s="182"/>
      <c r="T27" s="182"/>
      <c r="U27" s="183"/>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x14ac:dyDescent="0.3">
      <c r="A28" s="2"/>
      <c r="B28" s="180"/>
      <c r="C28" s="182" t="s">
        <v>634</v>
      </c>
      <c r="D28" s="182"/>
      <c r="E28" s="182"/>
      <c r="F28" s="182"/>
      <c r="G28" s="182"/>
      <c r="H28" s="182"/>
      <c r="I28" s="182"/>
      <c r="J28" s="182"/>
      <c r="K28" s="182"/>
      <c r="L28" s="182"/>
      <c r="M28" s="182"/>
      <c r="N28" s="182"/>
      <c r="O28" s="182"/>
      <c r="P28" s="182"/>
      <c r="Q28" s="182"/>
      <c r="R28" s="182"/>
      <c r="S28" s="182"/>
      <c r="T28" s="182"/>
      <c r="U28" s="183"/>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x14ac:dyDescent="0.3">
      <c r="A29" s="2"/>
      <c r="B29" s="180"/>
      <c r="C29" s="182"/>
      <c r="D29" s="182"/>
      <c r="E29" s="182"/>
      <c r="F29" s="182"/>
      <c r="G29" s="182"/>
      <c r="H29" s="182"/>
      <c r="I29" s="182"/>
      <c r="J29" s="182"/>
      <c r="K29" s="182"/>
      <c r="L29" s="182"/>
      <c r="M29" s="182"/>
      <c r="N29" s="182"/>
      <c r="O29" s="182"/>
      <c r="P29" s="182"/>
      <c r="Q29" s="182"/>
      <c r="R29" s="182"/>
      <c r="S29" s="182"/>
      <c r="T29" s="182"/>
      <c r="U29" s="183"/>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x14ac:dyDescent="0.3">
      <c r="A30" s="2"/>
      <c r="B30" s="180"/>
      <c r="C30" s="182" t="s">
        <v>662</v>
      </c>
      <c r="D30" s="182"/>
      <c r="E30" s="182"/>
      <c r="F30" s="182"/>
      <c r="G30" s="182"/>
      <c r="H30" s="182"/>
      <c r="I30" s="182"/>
      <c r="J30" s="182"/>
      <c r="K30" s="182"/>
      <c r="L30" s="182"/>
      <c r="M30" s="182"/>
      <c r="N30" s="182"/>
      <c r="O30" s="182"/>
      <c r="P30" s="182"/>
      <c r="Q30" s="182"/>
      <c r="R30" s="182"/>
      <c r="S30" s="182"/>
      <c r="T30" s="182"/>
      <c r="U30" s="183"/>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x14ac:dyDescent="0.3">
      <c r="A31" s="2"/>
      <c r="B31" s="180"/>
      <c r="C31" s="182" t="s">
        <v>663</v>
      </c>
      <c r="D31" s="182"/>
      <c r="E31" s="182"/>
      <c r="F31" s="182"/>
      <c r="G31" s="182"/>
      <c r="H31" s="182"/>
      <c r="I31" s="182"/>
      <c r="J31" s="182"/>
      <c r="K31" s="182"/>
      <c r="L31" s="182"/>
      <c r="M31" s="182"/>
      <c r="N31" s="182"/>
      <c r="O31" s="182"/>
      <c r="P31" s="182"/>
      <c r="Q31" s="182"/>
      <c r="R31" s="182"/>
      <c r="S31" s="182"/>
      <c r="T31" s="182"/>
      <c r="U31" s="183"/>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x14ac:dyDescent="0.3">
      <c r="A32" s="2"/>
      <c r="B32" s="180"/>
      <c r="C32" s="182"/>
      <c r="D32" s="182"/>
      <c r="E32" s="182"/>
      <c r="F32" s="182"/>
      <c r="G32" s="182"/>
      <c r="H32" s="182"/>
      <c r="I32" s="182"/>
      <c r="J32" s="182"/>
      <c r="K32" s="182"/>
      <c r="L32" s="182"/>
      <c r="M32" s="182"/>
      <c r="N32" s="182"/>
      <c r="O32" s="182"/>
      <c r="P32" s="182"/>
      <c r="Q32" s="182"/>
      <c r="R32" s="182"/>
      <c r="S32" s="182"/>
      <c r="T32" s="182"/>
      <c r="U32" s="183"/>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x14ac:dyDescent="0.3">
      <c r="A33" s="2"/>
      <c r="B33" s="180"/>
      <c r="C33" s="182" t="s">
        <v>727</v>
      </c>
      <c r="D33" s="182"/>
      <c r="E33" s="182"/>
      <c r="F33" s="182"/>
      <c r="G33" s="182"/>
      <c r="H33" s="182"/>
      <c r="I33" s="182"/>
      <c r="J33" s="182"/>
      <c r="K33" s="182"/>
      <c r="L33" s="182"/>
      <c r="M33" s="182"/>
      <c r="N33" s="182"/>
      <c r="O33" s="182"/>
      <c r="P33" s="182"/>
      <c r="Q33" s="182"/>
      <c r="R33" s="182"/>
      <c r="S33" s="182"/>
      <c r="T33" s="182"/>
      <c r="U33" s="183"/>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x14ac:dyDescent="0.3">
      <c r="A34" s="2"/>
      <c r="B34" s="180"/>
      <c r="C34" s="182" t="s">
        <v>726</v>
      </c>
      <c r="D34" s="182"/>
      <c r="E34" s="182"/>
      <c r="F34" s="182"/>
      <c r="G34" s="182"/>
      <c r="H34" s="182"/>
      <c r="I34" s="182"/>
      <c r="J34" s="182"/>
      <c r="K34" s="182"/>
      <c r="L34" s="182"/>
      <c r="M34" s="182"/>
      <c r="N34" s="182"/>
      <c r="O34" s="182"/>
      <c r="P34" s="182"/>
      <c r="Q34" s="182"/>
      <c r="R34" s="182"/>
      <c r="S34" s="182"/>
      <c r="T34" s="182"/>
      <c r="U34" s="183"/>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x14ac:dyDescent="0.3">
      <c r="A35" s="2"/>
      <c r="B35" s="180"/>
      <c r="C35" s="182"/>
      <c r="D35" s="182"/>
      <c r="E35" s="182"/>
      <c r="F35" s="182"/>
      <c r="G35" s="182"/>
      <c r="H35" s="182"/>
      <c r="I35" s="182"/>
      <c r="J35" s="182"/>
      <c r="K35" s="182"/>
      <c r="L35" s="182"/>
      <c r="M35" s="182"/>
      <c r="N35" s="182"/>
      <c r="O35" s="182"/>
      <c r="P35" s="182"/>
      <c r="Q35" s="182"/>
      <c r="R35" s="182"/>
      <c r="S35" s="182"/>
      <c r="T35" s="182"/>
      <c r="U35" s="183"/>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x14ac:dyDescent="0.3">
      <c r="A36" s="2"/>
      <c r="B36" s="180"/>
      <c r="C36" s="182"/>
      <c r="D36" s="182"/>
      <c r="E36" s="182"/>
      <c r="F36" s="182"/>
      <c r="G36" s="182"/>
      <c r="H36" s="182"/>
      <c r="I36" s="182"/>
      <c r="J36" s="182"/>
      <c r="K36" s="182"/>
      <c r="L36" s="182"/>
      <c r="M36" s="182"/>
      <c r="N36" s="182"/>
      <c r="O36" s="182"/>
      <c r="P36" s="182"/>
      <c r="Q36" s="182"/>
      <c r="R36" s="182"/>
      <c r="S36" s="182"/>
      <c r="T36" s="182"/>
      <c r="U36" s="183"/>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x14ac:dyDescent="0.3">
      <c r="A37" s="2"/>
      <c r="B37" s="180"/>
      <c r="C37" s="182"/>
      <c r="D37" s="182"/>
      <c r="E37" s="182"/>
      <c r="F37" s="182"/>
      <c r="G37" s="182"/>
      <c r="H37" s="182"/>
      <c r="I37" s="182"/>
      <c r="J37" s="182"/>
      <c r="K37" s="182"/>
      <c r="L37" s="182"/>
      <c r="M37" s="182"/>
      <c r="N37" s="182"/>
      <c r="O37" s="182"/>
      <c r="P37" s="182"/>
      <c r="Q37" s="182"/>
      <c r="R37" s="182"/>
      <c r="S37" s="182"/>
      <c r="T37" s="182"/>
      <c r="U37" s="183"/>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x14ac:dyDescent="0.3">
      <c r="A38" s="2"/>
      <c r="B38" s="184"/>
      <c r="C38" s="185"/>
      <c r="D38" s="185"/>
      <c r="E38" s="185"/>
      <c r="F38" s="185"/>
      <c r="G38" s="185"/>
      <c r="H38" s="185"/>
      <c r="I38" s="185"/>
      <c r="J38" s="185"/>
      <c r="K38" s="185"/>
      <c r="L38" s="185"/>
      <c r="M38" s="185"/>
      <c r="N38" s="185"/>
      <c r="O38" s="185"/>
      <c r="P38" s="185"/>
      <c r="Q38" s="185"/>
      <c r="R38" s="185"/>
      <c r="S38" s="185"/>
      <c r="T38" s="185"/>
      <c r="U38" s="186"/>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x14ac:dyDescent="0.3">
      <c r="A108" s="2"/>
      <c r="B108" s="122"/>
      <c r="C108" s="12"/>
      <c r="D108" s="12" t="s">
        <v>102</v>
      </c>
      <c r="E108" s="12" t="s">
        <v>103</v>
      </c>
      <c r="F108" s="447" t="s">
        <v>105</v>
      </c>
      <c r="G108" s="448"/>
      <c r="H108" s="122"/>
      <c r="I108" s="2"/>
      <c r="J108" s="2"/>
      <c r="K108" s="2"/>
      <c r="L108" s="2"/>
      <c r="M108" s="2"/>
      <c r="N108" s="449" t="s">
        <v>201</v>
      </c>
      <c r="O108" s="450"/>
      <c r="P108" s="450"/>
      <c r="Q108" s="450"/>
      <c r="R108" s="450"/>
      <c r="S108" s="450"/>
      <c r="T108" s="450"/>
      <c r="U108" s="451"/>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x14ac:dyDescent="0.3">
      <c r="A109" s="2"/>
      <c r="B109" s="123"/>
      <c r="C109" s="136" t="s">
        <v>99</v>
      </c>
      <c r="D109" s="14" t="s">
        <v>101</v>
      </c>
      <c r="E109" s="14" t="s">
        <v>104</v>
      </c>
      <c r="F109" s="12" t="s">
        <v>92</v>
      </c>
      <c r="G109" s="13" t="s">
        <v>106</v>
      </c>
      <c r="H109" s="16" t="s">
        <v>26</v>
      </c>
      <c r="I109" s="2"/>
      <c r="J109" s="2"/>
      <c r="K109" s="2"/>
      <c r="L109" s="2"/>
      <c r="M109" s="2"/>
      <c r="N109" s="280"/>
      <c r="O109" s="280" t="s">
        <v>31</v>
      </c>
      <c r="P109" s="280" t="s">
        <v>164</v>
      </c>
      <c r="Q109" s="280" t="s">
        <v>32</v>
      </c>
      <c r="R109" s="280" t="s">
        <v>165</v>
      </c>
      <c r="S109" s="280" t="s">
        <v>68</v>
      </c>
      <c r="T109" s="280" t="s">
        <v>34</v>
      </c>
      <c r="U109" s="280" t="s">
        <v>166</v>
      </c>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x14ac:dyDescent="0.3">
      <c r="A110" s="2"/>
      <c r="B110" s="10">
        <v>1</v>
      </c>
      <c r="C110" s="10">
        <v>7</v>
      </c>
      <c r="D110" s="10">
        <v>0.5</v>
      </c>
      <c r="E110" s="153">
        <f>SUM(C110*D110)</f>
        <v>3.5</v>
      </c>
      <c r="F110" s="111">
        <v>0</v>
      </c>
      <c r="G110" s="111">
        <v>0</v>
      </c>
      <c r="H110" s="121">
        <v>0.03</v>
      </c>
      <c r="I110" s="2"/>
      <c r="J110" s="2"/>
      <c r="K110" s="2"/>
      <c r="L110" s="2"/>
      <c r="M110" s="2"/>
      <c r="N110" s="10"/>
      <c r="O110" s="280" t="s">
        <v>196</v>
      </c>
      <c r="P110" s="146" t="s">
        <v>197</v>
      </c>
      <c r="Q110" s="146" t="s">
        <v>199</v>
      </c>
      <c r="R110" s="146" t="s">
        <v>197</v>
      </c>
      <c r="S110" s="146" t="s">
        <v>197</v>
      </c>
      <c r="T110" s="146" t="s">
        <v>196</v>
      </c>
      <c r="U110" s="146" t="s">
        <v>198</v>
      </c>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x14ac:dyDescent="0.3">
      <c r="A111" s="2"/>
      <c r="B111" s="10">
        <v>2</v>
      </c>
      <c r="C111" s="10">
        <v>7</v>
      </c>
      <c r="D111" s="10">
        <v>0.5</v>
      </c>
      <c r="E111" s="153">
        <f t="shared" ref="E111:E121" si="4">SUM(C111*D111)</f>
        <v>3.5</v>
      </c>
      <c r="F111" s="111">
        <v>0</v>
      </c>
      <c r="G111" s="111">
        <v>0</v>
      </c>
      <c r="H111" s="18">
        <v>0.03</v>
      </c>
      <c r="I111" s="2"/>
      <c r="J111" s="2"/>
      <c r="K111" s="2"/>
      <c r="L111" s="2"/>
      <c r="M111" s="2"/>
      <c r="N111" s="10">
        <v>1</v>
      </c>
      <c r="O111" s="17">
        <f>SUM(demogr!J16)</f>
        <v>4387</v>
      </c>
      <c r="P111" s="124">
        <f t="shared" ref="P111:P122" si="5">SUM(G6/O111)</f>
        <v>3.0544791429222704E-2</v>
      </c>
      <c r="Q111" s="17">
        <f>SUM(demogr!R13)</f>
        <v>4408</v>
      </c>
      <c r="R111" s="124">
        <f t="shared" ref="R111:R122" si="6">SUM(D6/Q111)</f>
        <v>6.4835980036297647E-2</v>
      </c>
      <c r="S111" s="124">
        <f t="shared" ref="S111:S122" si="7">SUM(E6/Q111)</f>
        <v>0</v>
      </c>
      <c r="T111" s="17">
        <f>SUM(demogr!F16)</f>
        <v>4282</v>
      </c>
      <c r="U111" s="124">
        <f t="shared" ref="U111:U122" si="8">SUM(H6/T111)</f>
        <v>3.2695002335357312E-2</v>
      </c>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x14ac:dyDescent="0.3">
      <c r="A112" s="2"/>
      <c r="B112" s="10">
        <v>3</v>
      </c>
      <c r="C112" s="10">
        <v>7</v>
      </c>
      <c r="D112" s="10">
        <v>0.5</v>
      </c>
      <c r="E112" s="153">
        <f t="shared" si="4"/>
        <v>3.5</v>
      </c>
      <c r="F112" s="111">
        <v>0</v>
      </c>
      <c r="G112" s="111">
        <v>0</v>
      </c>
      <c r="H112" s="18">
        <v>0.03</v>
      </c>
      <c r="I112" s="2"/>
      <c r="J112" s="2"/>
      <c r="K112" s="2"/>
      <c r="L112" s="2"/>
      <c r="M112" s="2"/>
      <c r="N112" s="10">
        <v>2</v>
      </c>
      <c r="O112" s="17">
        <f>SUM(O111)</f>
        <v>4387</v>
      </c>
      <c r="P112" s="124">
        <f t="shared" si="5"/>
        <v>6.8383861408707544E-2</v>
      </c>
      <c r="Q112" s="17">
        <f>SUM(Q111)</f>
        <v>4408</v>
      </c>
      <c r="R112" s="124">
        <f t="shared" si="6"/>
        <v>0.13650794010889292</v>
      </c>
      <c r="S112" s="124">
        <f t="shared" si="7"/>
        <v>0</v>
      </c>
      <c r="T112" s="17">
        <f>SUM(T111)</f>
        <v>4282</v>
      </c>
      <c r="U112" s="124">
        <f t="shared" si="8"/>
        <v>7.4030826716487627E-2</v>
      </c>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x14ac:dyDescent="0.3">
      <c r="A113" s="2"/>
      <c r="B113" s="10">
        <v>4</v>
      </c>
      <c r="C113" s="10">
        <v>7</v>
      </c>
      <c r="D113" s="10">
        <v>0.5</v>
      </c>
      <c r="E113" s="153">
        <f t="shared" si="4"/>
        <v>3.5</v>
      </c>
      <c r="F113" s="111">
        <v>0</v>
      </c>
      <c r="G113" s="111">
        <v>0</v>
      </c>
      <c r="H113" s="18">
        <v>0.03</v>
      </c>
      <c r="I113" s="2"/>
      <c r="J113" s="2"/>
      <c r="K113" s="2"/>
      <c r="L113" s="2"/>
      <c r="M113" s="2"/>
      <c r="N113" s="10">
        <v>3</v>
      </c>
      <c r="O113" s="17">
        <f>SUM(O111)</f>
        <v>4387</v>
      </c>
      <c r="P113" s="124">
        <f t="shared" si="5"/>
        <v>0.12992933667654433</v>
      </c>
      <c r="Q113" s="17">
        <f>SUM(Q111)</f>
        <v>4408</v>
      </c>
      <c r="R113" s="124">
        <f t="shared" si="6"/>
        <v>0.13509074410163341</v>
      </c>
      <c r="S113" s="124">
        <f t="shared" si="7"/>
        <v>0</v>
      </c>
      <c r="T113" s="17">
        <f>SUM(T111)</f>
        <v>4282</v>
      </c>
      <c r="U113" s="124">
        <f t="shared" si="8"/>
        <v>0.14012143858010276</v>
      </c>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x14ac:dyDescent="0.3">
      <c r="A114" s="2"/>
      <c r="B114" s="10">
        <v>5</v>
      </c>
      <c r="C114" s="10">
        <v>7</v>
      </c>
      <c r="D114" s="10">
        <v>0.5</v>
      </c>
      <c r="E114" s="153">
        <f t="shared" si="4"/>
        <v>3.5</v>
      </c>
      <c r="F114" s="111">
        <v>1E-3</v>
      </c>
      <c r="G114" s="111">
        <v>8.0000000000000002E-3</v>
      </c>
      <c r="H114" s="18">
        <v>0.03</v>
      </c>
      <c r="I114" s="2"/>
      <c r="J114" s="2"/>
      <c r="K114" s="2"/>
      <c r="L114" s="2"/>
      <c r="M114" s="2"/>
      <c r="N114" s="10">
        <v>4</v>
      </c>
      <c r="O114" s="17"/>
      <c r="P114" s="124" t="e">
        <f t="shared" si="5"/>
        <v>#DIV/0!</v>
      </c>
      <c r="Q114" s="17">
        <f>SUM(Q111)</f>
        <v>4408</v>
      </c>
      <c r="R114" s="124">
        <f t="shared" si="6"/>
        <v>0.15970961887477314</v>
      </c>
      <c r="S114" s="124">
        <f t="shared" si="7"/>
        <v>0</v>
      </c>
      <c r="T114" s="17">
        <f>SUM(T111)</f>
        <v>4282</v>
      </c>
      <c r="U114" s="124">
        <f t="shared" si="8"/>
        <v>0.1520317608594115</v>
      </c>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x14ac:dyDescent="0.3">
      <c r="A115" s="2"/>
      <c r="B115" s="10">
        <v>6</v>
      </c>
      <c r="C115" s="10">
        <v>7</v>
      </c>
      <c r="D115" s="10">
        <v>0.5</v>
      </c>
      <c r="E115" s="153">
        <f t="shared" si="4"/>
        <v>3.5</v>
      </c>
      <c r="F115" s="111">
        <v>1E-3</v>
      </c>
      <c r="G115" s="111">
        <v>7.0000000000000001E-3</v>
      </c>
      <c r="H115" s="18">
        <v>0.03</v>
      </c>
      <c r="I115" s="2"/>
      <c r="J115" s="2"/>
      <c r="K115" s="2"/>
      <c r="L115" s="2"/>
      <c r="M115" s="2"/>
      <c r="N115" s="10">
        <v>5</v>
      </c>
      <c r="O115" s="17"/>
      <c r="P115" s="124" t="e">
        <f t="shared" si="5"/>
        <v>#DIV/0!</v>
      </c>
      <c r="Q115" s="17">
        <f>SUM(Q111)</f>
        <v>4408</v>
      </c>
      <c r="R115" s="124">
        <f t="shared" si="6"/>
        <v>0.20281306715063521</v>
      </c>
      <c r="S115" s="124">
        <f t="shared" si="7"/>
        <v>0</v>
      </c>
      <c r="T115" s="17">
        <f>SUM(T111)</f>
        <v>4282</v>
      </c>
      <c r="U115" s="124">
        <f t="shared" si="8"/>
        <v>0.24894908921064923</v>
      </c>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x14ac:dyDescent="0.3">
      <c r="A116" s="2"/>
      <c r="B116" s="10">
        <v>7</v>
      </c>
      <c r="C116" s="10">
        <v>7</v>
      </c>
      <c r="D116" s="10">
        <v>0.5</v>
      </c>
      <c r="E116" s="153">
        <f t="shared" si="4"/>
        <v>3.5</v>
      </c>
      <c r="F116" s="111">
        <v>0</v>
      </c>
      <c r="G116" s="111">
        <v>6.0000000000000001E-3</v>
      </c>
      <c r="H116" s="18">
        <v>0.03</v>
      </c>
      <c r="I116" s="2"/>
      <c r="J116" s="2"/>
      <c r="K116" s="2"/>
      <c r="L116" s="2"/>
      <c r="M116" s="2"/>
      <c r="N116" s="10">
        <v>6</v>
      </c>
      <c r="O116" s="17"/>
      <c r="P116" s="124" t="e">
        <f t="shared" si="5"/>
        <v>#DIV/0!</v>
      </c>
      <c r="Q116" s="17">
        <f>SUM(Q111)</f>
        <v>4408</v>
      </c>
      <c r="R116" s="124">
        <f t="shared" si="6"/>
        <v>0.2191470054446461</v>
      </c>
      <c r="S116" s="124">
        <f t="shared" si="7"/>
        <v>0</v>
      </c>
      <c r="T116" s="17">
        <f>SUM(T111)</f>
        <v>4282</v>
      </c>
      <c r="U116" s="124">
        <f t="shared" si="8"/>
        <v>0.25969173283512376</v>
      </c>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x14ac:dyDescent="0.3">
      <c r="A117" s="2"/>
      <c r="B117" s="10">
        <v>8</v>
      </c>
      <c r="C117" s="10">
        <v>7</v>
      </c>
      <c r="D117" s="10">
        <v>0.5</v>
      </c>
      <c r="E117" s="153">
        <f t="shared" si="4"/>
        <v>3.5</v>
      </c>
      <c r="F117" s="111">
        <v>0</v>
      </c>
      <c r="G117" s="111">
        <v>5.0000000000000001E-3</v>
      </c>
      <c r="H117" s="18">
        <v>0.03</v>
      </c>
      <c r="I117" s="2"/>
      <c r="J117" s="2"/>
      <c r="K117" s="2"/>
      <c r="L117" s="2"/>
      <c r="M117" s="2"/>
      <c r="N117" s="10">
        <v>7</v>
      </c>
      <c r="O117" s="17"/>
      <c r="P117" s="124" t="e">
        <f t="shared" si="5"/>
        <v>#DIV/0!</v>
      </c>
      <c r="Q117" s="17">
        <f>SUM(Q111)</f>
        <v>4408</v>
      </c>
      <c r="R117" s="124">
        <f t="shared" si="6"/>
        <v>0.2867513611615245</v>
      </c>
      <c r="S117" s="124">
        <f t="shared" si="7"/>
        <v>0</v>
      </c>
      <c r="T117" s="17">
        <f>SUM(T111)</f>
        <v>4282</v>
      </c>
      <c r="U117" s="124">
        <f t="shared" si="8"/>
        <v>0.28911723493694536</v>
      </c>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x14ac:dyDescent="0.3">
      <c r="A118" s="2"/>
      <c r="B118" s="10">
        <v>9</v>
      </c>
      <c r="C118" s="10">
        <v>6</v>
      </c>
      <c r="D118" s="10">
        <v>0.5</v>
      </c>
      <c r="E118" s="153">
        <f t="shared" si="4"/>
        <v>3</v>
      </c>
      <c r="F118" s="111">
        <v>0</v>
      </c>
      <c r="G118" s="111">
        <v>4.0000000000000001E-3</v>
      </c>
      <c r="H118" s="18">
        <v>0.03</v>
      </c>
      <c r="I118" s="2"/>
      <c r="J118" s="2"/>
      <c r="K118" s="2"/>
      <c r="L118" s="2"/>
      <c r="M118" s="2"/>
      <c r="N118" s="10">
        <v>8</v>
      </c>
      <c r="O118" s="17"/>
      <c r="P118" s="124" t="e">
        <f t="shared" si="5"/>
        <v>#DIV/0!</v>
      </c>
      <c r="Q118" s="17">
        <f>SUM(Q111)</f>
        <v>4408</v>
      </c>
      <c r="R118" s="124">
        <f t="shared" si="6"/>
        <v>0.3411978221415608</v>
      </c>
      <c r="S118" s="124">
        <f t="shared" si="7"/>
        <v>0</v>
      </c>
      <c r="T118" s="17">
        <f>SUM(T111)</f>
        <v>4282</v>
      </c>
      <c r="U118" s="124">
        <f t="shared" si="8"/>
        <v>0.34259691732835124</v>
      </c>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x14ac:dyDescent="0.3">
      <c r="A119" s="2"/>
      <c r="B119" s="10">
        <v>10</v>
      </c>
      <c r="C119" s="10">
        <v>6</v>
      </c>
      <c r="D119" s="10">
        <v>0.5</v>
      </c>
      <c r="E119" s="153">
        <f t="shared" si="4"/>
        <v>3</v>
      </c>
      <c r="F119" s="111">
        <v>0</v>
      </c>
      <c r="G119" s="111">
        <v>4.0000000000000001E-3</v>
      </c>
      <c r="H119" s="18">
        <v>0.03</v>
      </c>
      <c r="I119" s="2"/>
      <c r="J119" s="2"/>
      <c r="K119" s="2"/>
      <c r="L119" s="2"/>
      <c r="M119" s="2"/>
      <c r="N119" s="10">
        <v>9</v>
      </c>
      <c r="O119" s="17"/>
      <c r="P119" s="124" t="e">
        <f t="shared" si="5"/>
        <v>#DIV/0!</v>
      </c>
      <c r="Q119" s="17">
        <f>SUM(Q111)</f>
        <v>4408</v>
      </c>
      <c r="R119" s="124">
        <f t="shared" si="6"/>
        <v>0.37658802177858441</v>
      </c>
      <c r="S119" s="124">
        <f t="shared" si="7"/>
        <v>0</v>
      </c>
      <c r="T119" s="17">
        <f>SUM(T111)</f>
        <v>4282</v>
      </c>
      <c r="U119" s="124">
        <f t="shared" si="8"/>
        <v>0.39560952825782347</v>
      </c>
      <c r="V119" s="2"/>
      <c r="W119" s="2"/>
      <c r="X119" s="2"/>
      <c r="Y119" s="2"/>
      <c r="Z119" s="2"/>
    </row>
    <row r="120" spans="1:50" x14ac:dyDescent="0.3">
      <c r="A120" s="2"/>
      <c r="B120" s="10">
        <v>11</v>
      </c>
      <c r="C120" s="10">
        <v>6</v>
      </c>
      <c r="D120" s="10">
        <v>0.5</v>
      </c>
      <c r="E120" s="153">
        <f t="shared" si="4"/>
        <v>3</v>
      </c>
      <c r="F120" s="111">
        <v>1E-3</v>
      </c>
      <c r="G120" s="111">
        <v>4.0000000000000001E-3</v>
      </c>
      <c r="H120" s="18">
        <v>0.03</v>
      </c>
      <c r="I120" s="2"/>
      <c r="J120" s="2"/>
      <c r="K120" s="2"/>
      <c r="L120" s="2"/>
      <c r="M120" s="2"/>
      <c r="N120" s="10">
        <v>10</v>
      </c>
      <c r="O120" s="17"/>
      <c r="P120" s="124" t="e">
        <f t="shared" si="5"/>
        <v>#DIV/0!</v>
      </c>
      <c r="Q120" s="17">
        <f>SUM(Q111)</f>
        <v>4408</v>
      </c>
      <c r="R120" s="124">
        <f t="shared" si="6"/>
        <v>0.40902903811252267</v>
      </c>
      <c r="S120" s="124">
        <f t="shared" si="7"/>
        <v>0</v>
      </c>
      <c r="T120" s="17">
        <f>SUM(T111)</f>
        <v>4282</v>
      </c>
      <c r="U120" s="124">
        <f t="shared" si="8"/>
        <v>0.4205978514712751</v>
      </c>
      <c r="V120" s="2"/>
      <c r="W120" s="2"/>
      <c r="X120" s="2"/>
      <c r="Y120" s="2"/>
      <c r="Z120" s="2"/>
    </row>
    <row r="121" spans="1:50" x14ac:dyDescent="0.3">
      <c r="B121" s="10">
        <v>12</v>
      </c>
      <c r="C121" s="10">
        <v>6</v>
      </c>
      <c r="D121" s="10">
        <v>0.5</v>
      </c>
      <c r="E121" s="153">
        <f t="shared" si="4"/>
        <v>3</v>
      </c>
      <c r="F121" s="111">
        <v>1E-3</v>
      </c>
      <c r="G121" s="111">
        <v>4.0000000000000001E-3</v>
      </c>
      <c r="H121" s="18">
        <v>0.03</v>
      </c>
      <c r="I121" s="2"/>
      <c r="J121" s="2"/>
      <c r="K121" s="2"/>
      <c r="L121" s="2"/>
      <c r="M121" s="2"/>
      <c r="N121" s="10">
        <v>11</v>
      </c>
      <c r="O121" s="17"/>
      <c r="P121" s="124" t="e">
        <f t="shared" si="5"/>
        <v>#DIV/0!</v>
      </c>
      <c r="Q121" s="17">
        <f>SUM(Q111)</f>
        <v>4408</v>
      </c>
      <c r="R121" s="124">
        <f t="shared" si="6"/>
        <v>0.46665154264972775</v>
      </c>
      <c r="S121" s="124">
        <f t="shared" si="7"/>
        <v>0</v>
      </c>
      <c r="T121" s="17">
        <f>SUM(T111)</f>
        <v>4282</v>
      </c>
      <c r="U121" s="124">
        <f t="shared" si="8"/>
        <v>0.51261092947220921</v>
      </c>
      <c r="V121" s="2"/>
      <c r="W121" s="2"/>
      <c r="X121" s="2"/>
      <c r="Y121" s="2"/>
      <c r="Z121" s="2"/>
    </row>
    <row r="122" spans="1:50" x14ac:dyDescent="0.3">
      <c r="B122" s="2"/>
      <c r="C122" s="2"/>
      <c r="D122" s="2"/>
      <c r="E122" s="2"/>
      <c r="F122" s="2"/>
      <c r="G122" s="2"/>
      <c r="H122" s="2"/>
      <c r="I122" s="2"/>
      <c r="J122" s="2"/>
      <c r="K122" s="2"/>
      <c r="L122" s="2"/>
      <c r="M122" s="2"/>
      <c r="N122" s="10">
        <v>12</v>
      </c>
      <c r="O122" s="17"/>
      <c r="P122" s="124" t="e">
        <f t="shared" si="5"/>
        <v>#DIV/0!</v>
      </c>
      <c r="Q122" s="17">
        <f>SUM(Q111)</f>
        <v>4408</v>
      </c>
      <c r="R122" s="124">
        <f t="shared" si="6"/>
        <v>0.52155172413793105</v>
      </c>
      <c r="S122" s="124">
        <f t="shared" si="7"/>
        <v>0</v>
      </c>
      <c r="T122" s="17">
        <f>SUM(T111)</f>
        <v>4282</v>
      </c>
      <c r="U122" s="124">
        <f t="shared" si="8"/>
        <v>0.61303129378794952</v>
      </c>
      <c r="V122" s="2"/>
      <c r="W122" s="2"/>
      <c r="X122" s="2"/>
      <c r="Y122" s="2"/>
      <c r="Z122" s="2"/>
    </row>
  </sheetData>
  <mergeCells count="3">
    <mergeCell ref="N108:U108"/>
    <mergeCell ref="F108:G108"/>
    <mergeCell ref="B3:H4"/>
  </mergeCells>
  <hyperlinks>
    <hyperlink ref="F108:G108" location="sykefr!A1" display="sjukefråvere i %"/>
    <hyperlink ref="C109" location="'tal tils'!A1" display="tal tils"/>
    <hyperlink ref="A1" location="FREMSIDE_ØKONOMI!A1" display="TILBAKE TIL FRAMSIDA"/>
  </hyperlinks>
  <pageMargins left="0.7" right="0.7" top="0.75" bottom="0.75"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W106"/>
  <sheetViews>
    <sheetView workbookViewId="0"/>
  </sheetViews>
  <sheetFormatPr baseColWidth="10" defaultColWidth="11.453125" defaultRowHeight="12" x14ac:dyDescent="0.3"/>
  <cols>
    <col min="1" max="1" width="2.26953125" style="1" customWidth="1"/>
    <col min="2" max="2" width="2.81640625" style="1" customWidth="1"/>
    <col min="3" max="3" width="6.26953125" style="1" customWidth="1"/>
    <col min="4" max="4" width="6.453125" style="1" customWidth="1"/>
    <col min="5" max="5" width="6.54296875" style="1" customWidth="1"/>
    <col min="6" max="6" width="7.54296875" style="1" customWidth="1"/>
    <col min="7" max="7" width="7.453125" style="1" customWidth="1"/>
    <col min="8" max="8" width="7.1796875" style="1" customWidth="1"/>
    <col min="9" max="10" width="5.7265625" style="1" customWidth="1"/>
    <col min="11" max="11" width="6.26953125" style="1" customWidth="1"/>
    <col min="12" max="15" width="11.453125" style="1"/>
    <col min="16" max="16" width="3.1796875" style="1" customWidth="1"/>
    <col min="17" max="17" width="5.1796875" style="1" customWidth="1"/>
    <col min="18" max="18" width="6.81640625" style="1" customWidth="1"/>
    <col min="19" max="19" width="5.1796875" style="1" customWidth="1"/>
    <col min="20" max="20" width="6.81640625" style="1" customWidth="1"/>
    <col min="21" max="21" width="6.26953125" style="1" customWidth="1"/>
    <col min="22" max="22" width="5.7265625" style="1" customWidth="1"/>
    <col min="23" max="23" width="6.26953125" style="1" customWidth="1"/>
    <col min="24" max="16384" width="11.453125" style="1"/>
  </cols>
  <sheetData>
    <row r="1" spans="1:49" ht="14.5" x14ac:dyDescent="0.35">
      <c r="A1" s="163" t="s">
        <v>36</v>
      </c>
      <c r="B1"/>
      <c r="C1"/>
      <c r="D1"/>
      <c r="E1" s="2"/>
      <c r="F1" s="2"/>
      <c r="G1" s="2"/>
      <c r="H1" s="2"/>
      <c r="I1" s="6"/>
      <c r="J1" s="6"/>
      <c r="K1" s="6"/>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5" customHeight="1" x14ac:dyDescent="0.3">
      <c r="A3" s="2"/>
      <c r="B3" s="432" t="s">
        <v>13</v>
      </c>
      <c r="C3" s="433"/>
      <c r="D3" s="433"/>
      <c r="E3" s="433"/>
      <c r="F3" s="433"/>
      <c r="G3" s="433"/>
      <c r="H3" s="434"/>
      <c r="I3" s="196" t="s">
        <v>50</v>
      </c>
      <c r="J3" s="44" t="s">
        <v>91</v>
      </c>
      <c r="K3" s="24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x14ac:dyDescent="0.3">
      <c r="A4" s="2"/>
      <c r="B4" s="435"/>
      <c r="C4" s="436"/>
      <c r="D4" s="436"/>
      <c r="E4" s="436"/>
      <c r="F4" s="436"/>
      <c r="G4" s="436"/>
      <c r="H4" s="437"/>
      <c r="I4" s="23" t="s">
        <v>29</v>
      </c>
      <c r="J4" s="3" t="s">
        <v>30</v>
      </c>
      <c r="K4" s="244"/>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x14ac:dyDescent="0.3">
      <c r="A5" s="2"/>
      <c r="B5" s="195"/>
      <c r="C5" s="212" t="s">
        <v>209</v>
      </c>
      <c r="D5" s="195" t="s">
        <v>210</v>
      </c>
      <c r="E5" s="195"/>
      <c r="F5" s="195" t="s">
        <v>33</v>
      </c>
      <c r="G5" s="195" t="s">
        <v>31</v>
      </c>
      <c r="H5" s="195" t="s">
        <v>34</v>
      </c>
      <c r="I5" s="26" t="s">
        <v>2</v>
      </c>
      <c r="J5" s="43" t="s">
        <v>35</v>
      </c>
      <c r="K5" s="239" t="s">
        <v>154</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x14ac:dyDescent="0.3">
      <c r="A6" s="2"/>
      <c r="B6" s="5">
        <v>1</v>
      </c>
      <c r="C6" s="193">
        <v>2138</v>
      </c>
      <c r="D6" s="214">
        <v>1488.009</v>
      </c>
      <c r="E6" s="214"/>
      <c r="F6" s="214">
        <f>SUM(C6-D6)</f>
        <v>649.99099999999999</v>
      </c>
      <c r="G6" s="214">
        <v>1954</v>
      </c>
      <c r="H6" s="214">
        <v>1978</v>
      </c>
      <c r="I6" s="41">
        <f>SUM(C6/D$17)</f>
        <v>0.10860182866583364</v>
      </c>
      <c r="J6" s="28">
        <f>SUM(D6/D$17)</f>
        <v>7.5584891707772897E-2</v>
      </c>
      <c r="K6" s="218">
        <f>SUM(I6-J6)</f>
        <v>3.3016936958060739E-2</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x14ac:dyDescent="0.3">
      <c r="A7" s="2"/>
      <c r="B7" s="5">
        <v>2</v>
      </c>
      <c r="C7" s="193">
        <v>3685</v>
      </c>
      <c r="D7" s="214">
        <v>3084.89</v>
      </c>
      <c r="E7" s="214"/>
      <c r="F7" s="214">
        <f t="shared" ref="F7:F17" si="0">SUM(C7-D7)</f>
        <v>600.11000000000013</v>
      </c>
      <c r="G7" s="214">
        <v>3500</v>
      </c>
      <c r="H7" s="214">
        <v>3839</v>
      </c>
      <c r="I7" s="41">
        <f t="shared" ref="I7:I17" si="1">SUM(C7/D$17)</f>
        <v>0.18718322667614451</v>
      </c>
      <c r="J7" s="28">
        <f t="shared" ref="J7:J17" si="2">SUM(D7/D$17)</f>
        <v>0.15670004454300446</v>
      </c>
      <c r="K7" s="218">
        <f t="shared" ref="K7:K17" si="3">SUM(I7-J7)</f>
        <v>3.0483182133140052E-2</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x14ac:dyDescent="0.3">
      <c r="A8" s="2"/>
      <c r="B8" s="5">
        <v>3</v>
      </c>
      <c r="C8" s="193">
        <v>5900</v>
      </c>
      <c r="D8" s="214">
        <v>4927.7370000000001</v>
      </c>
      <c r="E8" s="214"/>
      <c r="F8" s="214">
        <f t="shared" si="0"/>
        <v>972.26299999999992</v>
      </c>
      <c r="G8" s="214">
        <v>5476</v>
      </c>
      <c r="H8" s="214">
        <v>5705</v>
      </c>
      <c r="I8" s="41">
        <f t="shared" si="1"/>
        <v>0.29969634664565881</v>
      </c>
      <c r="J8" s="28">
        <f t="shared" si="2"/>
        <v>0.25030928408993874</v>
      </c>
      <c r="K8" s="218">
        <f t="shared" si="3"/>
        <v>4.9387062555720063E-2</v>
      </c>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x14ac:dyDescent="0.3">
      <c r="A9" s="2"/>
      <c r="B9" s="5">
        <v>4</v>
      </c>
      <c r="C9" s="193">
        <v>7938</v>
      </c>
      <c r="D9" s="214">
        <v>6177.8379999999997</v>
      </c>
      <c r="E9" s="214"/>
      <c r="F9" s="214">
        <f t="shared" si="0"/>
        <v>1760.1620000000003</v>
      </c>
      <c r="G9" s="214">
        <v>7160</v>
      </c>
      <c r="H9" s="214">
        <v>7588</v>
      </c>
      <c r="I9" s="41">
        <f t="shared" si="1"/>
        <v>0.40321857621580331</v>
      </c>
      <c r="J9" s="28">
        <f t="shared" si="2"/>
        <v>0.31380940318113953</v>
      </c>
      <c r="K9" s="218">
        <f t="shared" si="3"/>
        <v>8.940917303466378E-2</v>
      </c>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row>
    <row r="10" spans="1:49" x14ac:dyDescent="0.3">
      <c r="A10" s="2"/>
      <c r="B10" s="5">
        <v>5</v>
      </c>
      <c r="C10" s="193">
        <v>9903</v>
      </c>
      <c r="D10" s="214">
        <v>7984.7370000000001</v>
      </c>
      <c r="E10" s="214"/>
      <c r="F10" s="214">
        <f t="shared" si="0"/>
        <v>1918.2629999999999</v>
      </c>
      <c r="G10" s="214">
        <v>9100</v>
      </c>
      <c r="H10" s="214">
        <v>9328</v>
      </c>
      <c r="I10" s="41">
        <f t="shared" si="1"/>
        <v>0.50303269844609477</v>
      </c>
      <c r="J10" s="28">
        <f t="shared" si="2"/>
        <v>0.40559262844515553</v>
      </c>
      <c r="K10" s="218">
        <f t="shared" si="3"/>
        <v>9.7440070000939238E-2</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row>
    <row r="11" spans="1:49" x14ac:dyDescent="0.3">
      <c r="A11" s="2"/>
      <c r="B11" s="5">
        <v>6</v>
      </c>
      <c r="C11" s="383">
        <v>10341</v>
      </c>
      <c r="D11" s="214">
        <v>8186.6450000000004</v>
      </c>
      <c r="E11" s="214"/>
      <c r="F11" s="214">
        <f t="shared" si="0"/>
        <v>2154.3549999999996</v>
      </c>
      <c r="G11" s="214">
        <v>9500</v>
      </c>
      <c r="H11" s="214">
        <v>9567</v>
      </c>
      <c r="I11" s="41">
        <f t="shared" si="1"/>
        <v>0.52528134248521319</v>
      </c>
      <c r="J11" s="28">
        <f t="shared" si="2"/>
        <v>0.41584874538727956</v>
      </c>
      <c r="K11" s="218">
        <f t="shared" si="3"/>
        <v>0.10943259709793363</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x14ac:dyDescent="0.3">
      <c r="A12" s="2"/>
      <c r="B12" s="5">
        <v>7</v>
      </c>
      <c r="C12" s="383">
        <v>12300</v>
      </c>
      <c r="D12" s="214">
        <v>10406.843999999999</v>
      </c>
      <c r="E12" s="214"/>
      <c r="F12" s="214">
        <f t="shared" si="0"/>
        <v>1893.1560000000009</v>
      </c>
      <c r="G12" s="214">
        <v>11650</v>
      </c>
      <c r="H12" s="214">
        <v>11528</v>
      </c>
      <c r="I12" s="41">
        <f t="shared" si="1"/>
        <v>0.62479068876976318</v>
      </c>
      <c r="J12" s="28">
        <f t="shared" si="2"/>
        <v>0.52862595371377863</v>
      </c>
      <c r="K12" s="218">
        <f t="shared" si="3"/>
        <v>9.6164735055984552E-2</v>
      </c>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row>
    <row r="13" spans="1:49" x14ac:dyDescent="0.3">
      <c r="A13" s="2"/>
      <c r="B13" s="5">
        <v>8</v>
      </c>
      <c r="C13" s="193">
        <v>14562</v>
      </c>
      <c r="D13" s="214">
        <v>12762.28</v>
      </c>
      <c r="E13" s="214"/>
      <c r="F13" s="214">
        <f t="shared" si="0"/>
        <v>1799.7199999999993</v>
      </c>
      <c r="G13" s="214">
        <v>14100</v>
      </c>
      <c r="H13" s="214">
        <v>14321</v>
      </c>
      <c r="I13" s="41">
        <f t="shared" si="1"/>
        <v>0.73969122031425139</v>
      </c>
      <c r="J13" s="28">
        <f t="shared" si="2"/>
        <v>0.648272659469315</v>
      </c>
      <c r="K13" s="218">
        <f t="shared" si="3"/>
        <v>9.1418560844936381E-2</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49" x14ac:dyDescent="0.3">
      <c r="A14" s="2"/>
      <c r="B14" s="5">
        <v>9</v>
      </c>
      <c r="C14" s="193"/>
      <c r="D14" s="214">
        <v>14782.289000000001</v>
      </c>
      <c r="E14" s="214"/>
      <c r="F14" s="214">
        <f t="shared" si="0"/>
        <v>-14782.289000000001</v>
      </c>
      <c r="G14" s="214">
        <v>15895</v>
      </c>
      <c r="H14" s="214">
        <v>16321</v>
      </c>
      <c r="I14" s="41">
        <f t="shared" si="1"/>
        <v>0</v>
      </c>
      <c r="J14" s="28">
        <f t="shared" si="2"/>
        <v>0.75088101836615406</v>
      </c>
      <c r="K14" s="218">
        <f t="shared" si="3"/>
        <v>-0.75088101836615406</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row>
    <row r="15" spans="1:49" x14ac:dyDescent="0.3">
      <c r="A15" s="2"/>
      <c r="B15" s="5">
        <v>10</v>
      </c>
      <c r="C15" s="193"/>
      <c r="D15" s="214">
        <v>16444.994999999999</v>
      </c>
      <c r="E15" s="214"/>
      <c r="F15" s="214">
        <f t="shared" si="0"/>
        <v>-16444.994999999999</v>
      </c>
      <c r="G15" s="214">
        <v>18249</v>
      </c>
      <c r="H15" s="214">
        <v>18321</v>
      </c>
      <c r="I15" s="41">
        <f t="shared" si="1"/>
        <v>0</v>
      </c>
      <c r="J15" s="28">
        <f t="shared" si="2"/>
        <v>0.83533981730612294</v>
      </c>
      <c r="K15" s="218">
        <f t="shared" si="3"/>
        <v>-0.83533981730612294</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row>
    <row r="16" spans="1:49" x14ac:dyDescent="0.3">
      <c r="A16" s="2"/>
      <c r="B16" s="5">
        <v>11</v>
      </c>
      <c r="C16" s="193"/>
      <c r="D16" s="214">
        <v>18018.424999999999</v>
      </c>
      <c r="E16" s="214"/>
      <c r="F16" s="214">
        <f t="shared" si="0"/>
        <v>-18018.424999999999</v>
      </c>
      <c r="G16" s="214">
        <v>19958</v>
      </c>
      <c r="H16" s="214">
        <v>19888</v>
      </c>
      <c r="I16" s="41">
        <f t="shared" si="1"/>
        <v>0</v>
      </c>
      <c r="J16" s="28">
        <f t="shared" si="2"/>
        <v>0.91526375335742449</v>
      </c>
      <c r="K16" s="218">
        <f t="shared" si="3"/>
        <v>-0.91526375335742449</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row>
    <row r="17" spans="1:49" x14ac:dyDescent="0.3">
      <c r="A17" s="2"/>
      <c r="B17" s="5">
        <v>12</v>
      </c>
      <c r="C17" s="193"/>
      <c r="D17" s="214">
        <v>19686.593000000001</v>
      </c>
      <c r="E17" s="214"/>
      <c r="F17" s="214">
        <f t="shared" si="0"/>
        <v>-19686.593000000001</v>
      </c>
      <c r="G17" s="211">
        <v>22807</v>
      </c>
      <c r="H17" s="214">
        <v>21771</v>
      </c>
      <c r="I17" s="41">
        <f t="shared" si="1"/>
        <v>0</v>
      </c>
      <c r="J17" s="28">
        <f t="shared" si="2"/>
        <v>1</v>
      </c>
      <c r="K17" s="218">
        <f t="shared" si="3"/>
        <v>-1</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49"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x14ac:dyDescent="0.3">
      <c r="A19" s="2"/>
      <c r="B19" s="177"/>
      <c r="C19" s="178"/>
      <c r="D19" s="178"/>
      <c r="E19" s="178"/>
      <c r="F19" s="178"/>
      <c r="G19" s="178"/>
      <c r="H19" s="178"/>
      <c r="I19" s="178"/>
      <c r="J19" s="178"/>
      <c r="K19" s="178"/>
      <c r="L19" s="178"/>
      <c r="M19" s="178"/>
      <c r="N19" s="178"/>
      <c r="O19" s="178"/>
      <c r="P19" s="178"/>
      <c r="Q19" s="178"/>
      <c r="R19" s="178"/>
      <c r="S19" s="178"/>
      <c r="T19" s="179"/>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49" x14ac:dyDescent="0.3">
      <c r="A20" s="2"/>
      <c r="B20" s="180"/>
      <c r="C20" s="182" t="s">
        <v>564</v>
      </c>
      <c r="D20" s="182"/>
      <c r="E20" s="182"/>
      <c r="F20" s="182"/>
      <c r="G20" s="182"/>
      <c r="H20" s="182"/>
      <c r="I20" s="182"/>
      <c r="J20" s="182"/>
      <c r="K20" s="182"/>
      <c r="L20" s="182"/>
      <c r="M20" s="182"/>
      <c r="N20" s="182"/>
      <c r="O20" s="182"/>
      <c r="P20" s="182"/>
      <c r="Q20" s="182"/>
      <c r="R20" s="182"/>
      <c r="S20" s="182"/>
      <c r="T20" s="183"/>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row>
    <row r="21" spans="1:49" x14ac:dyDescent="0.3">
      <c r="A21" s="2"/>
      <c r="B21" s="180"/>
      <c r="C21" s="182" t="s">
        <v>687</v>
      </c>
      <c r="D21" s="182"/>
      <c r="E21" s="182"/>
      <c r="F21" s="182"/>
      <c r="G21" s="182"/>
      <c r="H21" s="182"/>
      <c r="I21" s="182"/>
      <c r="J21" s="182"/>
      <c r="K21" s="182"/>
      <c r="L21" s="182"/>
      <c r="M21" s="182"/>
      <c r="N21" s="182"/>
      <c r="O21" s="182"/>
      <c r="P21" s="182"/>
      <c r="Q21" s="182"/>
      <c r="R21" s="182"/>
      <c r="S21" s="182"/>
      <c r="T21" s="183"/>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row r="22" spans="1:49" x14ac:dyDescent="0.3">
      <c r="A22" s="2"/>
      <c r="B22" s="180"/>
      <c r="C22" s="182"/>
      <c r="D22" s="182"/>
      <c r="E22" s="182"/>
      <c r="F22" s="182"/>
      <c r="G22" s="182"/>
      <c r="H22" s="182"/>
      <c r="I22" s="182"/>
      <c r="J22" s="182"/>
      <c r="K22" s="182"/>
      <c r="L22" s="182"/>
      <c r="M22" s="182"/>
      <c r="N22" s="182"/>
      <c r="O22" s="182"/>
      <c r="P22" s="182"/>
      <c r="Q22" s="182"/>
      <c r="R22" s="182"/>
      <c r="S22" s="182"/>
      <c r="T22" s="183"/>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row>
    <row r="23" spans="1:49" x14ac:dyDescent="0.3">
      <c r="A23" s="2"/>
      <c r="B23" s="180"/>
      <c r="C23" s="182" t="s">
        <v>565</v>
      </c>
      <c r="D23" s="182"/>
      <c r="E23" s="182"/>
      <c r="F23" s="182"/>
      <c r="G23" s="182"/>
      <c r="H23" s="182"/>
      <c r="I23" s="182"/>
      <c r="J23" s="182"/>
      <c r="K23" s="182"/>
      <c r="L23" s="182"/>
      <c r="M23" s="182"/>
      <c r="N23" s="182"/>
      <c r="O23" s="182"/>
      <c r="P23" s="182"/>
      <c r="Q23" s="182"/>
      <c r="R23" s="182"/>
      <c r="S23" s="182"/>
      <c r="T23" s="183"/>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49" x14ac:dyDescent="0.3">
      <c r="A24" s="2"/>
      <c r="B24" s="180"/>
      <c r="C24" s="182" t="s">
        <v>686</v>
      </c>
      <c r="D24" s="182"/>
      <c r="E24" s="182"/>
      <c r="F24" s="182"/>
      <c r="G24" s="182"/>
      <c r="H24" s="182"/>
      <c r="I24" s="182"/>
      <c r="J24" s="182"/>
      <c r="K24" s="182"/>
      <c r="L24" s="182"/>
      <c r="M24" s="182"/>
      <c r="N24" s="182"/>
      <c r="O24" s="182"/>
      <c r="P24" s="182"/>
      <c r="Q24" s="182"/>
      <c r="R24" s="182"/>
      <c r="S24" s="182"/>
      <c r="T24" s="183"/>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row>
    <row r="25" spans="1:49" x14ac:dyDescent="0.3">
      <c r="A25" s="2"/>
      <c r="B25" s="180"/>
      <c r="C25" s="182"/>
      <c r="D25" s="182"/>
      <c r="E25" s="182"/>
      <c r="F25" s="182"/>
      <c r="G25" s="182"/>
      <c r="H25" s="182"/>
      <c r="I25" s="182"/>
      <c r="J25" s="182"/>
      <c r="K25" s="182"/>
      <c r="L25" s="182"/>
      <c r="M25" s="182"/>
      <c r="N25" s="182"/>
      <c r="O25" s="182"/>
      <c r="P25" s="182"/>
      <c r="Q25" s="182"/>
      <c r="R25" s="182"/>
      <c r="S25" s="182"/>
      <c r="T25" s="183"/>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row>
    <row r="26" spans="1:49" x14ac:dyDescent="0.3">
      <c r="A26" s="2"/>
      <c r="B26" s="180"/>
      <c r="C26" s="182"/>
      <c r="D26" s="182"/>
      <c r="E26" s="182"/>
      <c r="F26" s="182"/>
      <c r="G26" s="182"/>
      <c r="H26" s="182"/>
      <c r="I26" s="182"/>
      <c r="J26" s="182"/>
      <c r="K26" s="182"/>
      <c r="L26" s="182"/>
      <c r="M26" s="182"/>
      <c r="N26" s="182"/>
      <c r="O26" s="182"/>
      <c r="P26" s="182"/>
      <c r="Q26" s="182"/>
      <c r="R26" s="182"/>
      <c r="S26" s="182"/>
      <c r="T26" s="183"/>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row>
    <row r="27" spans="1:49" x14ac:dyDescent="0.3">
      <c r="A27" s="2"/>
      <c r="B27" s="180"/>
      <c r="C27" s="182"/>
      <c r="D27" s="182"/>
      <c r="E27" s="182"/>
      <c r="F27" s="182"/>
      <c r="G27" s="182"/>
      <c r="H27" s="182"/>
      <c r="I27" s="182"/>
      <c r="J27" s="182"/>
      <c r="K27" s="182"/>
      <c r="L27" s="182"/>
      <c r="M27" s="182"/>
      <c r="N27" s="182"/>
      <c r="O27" s="182"/>
      <c r="P27" s="182"/>
      <c r="Q27" s="182"/>
      <c r="R27" s="182"/>
      <c r="S27" s="182"/>
      <c r="T27" s="183"/>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row r="28" spans="1:49" x14ac:dyDescent="0.3">
      <c r="A28" s="2"/>
      <c r="B28" s="180"/>
      <c r="C28" s="182"/>
      <c r="D28" s="182"/>
      <c r="E28" s="182"/>
      <c r="F28" s="182"/>
      <c r="G28" s="182"/>
      <c r="H28" s="182"/>
      <c r="I28" s="182"/>
      <c r="J28" s="182"/>
      <c r="K28" s="182"/>
      <c r="L28" s="182"/>
      <c r="M28" s="182"/>
      <c r="N28" s="182"/>
      <c r="O28" s="182"/>
      <c r="P28" s="182"/>
      <c r="Q28" s="182"/>
      <c r="R28" s="182"/>
      <c r="S28" s="182"/>
      <c r="T28" s="183"/>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row>
    <row r="29" spans="1:49" x14ac:dyDescent="0.3">
      <c r="A29" s="2"/>
      <c r="B29" s="180"/>
      <c r="C29" s="182"/>
      <c r="D29" s="182"/>
      <c r="E29" s="182"/>
      <c r="F29" s="182"/>
      <c r="G29" s="182"/>
      <c r="H29" s="182"/>
      <c r="I29" s="182"/>
      <c r="J29" s="182"/>
      <c r="K29" s="182"/>
      <c r="L29" s="182"/>
      <c r="M29" s="182"/>
      <c r="N29" s="182"/>
      <c r="O29" s="182"/>
      <c r="P29" s="182"/>
      <c r="Q29" s="182"/>
      <c r="R29" s="182"/>
      <c r="S29" s="182"/>
      <c r="T29" s="183"/>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row>
    <row r="30" spans="1:49" x14ac:dyDescent="0.3">
      <c r="A30" s="2"/>
      <c r="B30" s="180"/>
      <c r="C30" s="182"/>
      <c r="D30" s="182"/>
      <c r="E30" s="182"/>
      <c r="F30" s="182"/>
      <c r="G30" s="182"/>
      <c r="H30" s="182"/>
      <c r="I30" s="182"/>
      <c r="J30" s="182"/>
      <c r="K30" s="182"/>
      <c r="L30" s="182"/>
      <c r="M30" s="182"/>
      <c r="N30" s="182"/>
      <c r="O30" s="182"/>
      <c r="P30" s="182"/>
      <c r="Q30" s="182"/>
      <c r="R30" s="182"/>
      <c r="S30" s="182"/>
      <c r="T30" s="183"/>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row>
    <row r="31" spans="1:49" x14ac:dyDescent="0.3">
      <c r="A31" s="2"/>
      <c r="B31" s="180"/>
      <c r="C31" s="182"/>
      <c r="D31" s="182"/>
      <c r="E31" s="182"/>
      <c r="F31" s="182"/>
      <c r="G31" s="182"/>
      <c r="H31" s="182"/>
      <c r="I31" s="182"/>
      <c r="J31" s="182"/>
      <c r="K31" s="182"/>
      <c r="L31" s="182"/>
      <c r="M31" s="182"/>
      <c r="N31" s="182"/>
      <c r="O31" s="182"/>
      <c r="P31" s="182"/>
      <c r="Q31" s="182"/>
      <c r="R31" s="182"/>
      <c r="S31" s="182"/>
      <c r="T31" s="183"/>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row>
    <row r="32" spans="1:49" x14ac:dyDescent="0.3">
      <c r="A32" s="2"/>
      <c r="B32" s="180"/>
      <c r="C32" s="182"/>
      <c r="D32" s="182"/>
      <c r="E32" s="182"/>
      <c r="F32" s="182"/>
      <c r="G32" s="182"/>
      <c r="H32" s="182"/>
      <c r="I32" s="182"/>
      <c r="J32" s="182"/>
      <c r="K32" s="182"/>
      <c r="L32" s="182"/>
      <c r="M32" s="182"/>
      <c r="N32" s="182"/>
      <c r="O32" s="182"/>
      <c r="P32" s="182"/>
      <c r="Q32" s="182"/>
      <c r="R32" s="182"/>
      <c r="S32" s="182"/>
      <c r="T32" s="183"/>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row>
    <row r="33" spans="1:49" x14ac:dyDescent="0.3">
      <c r="A33" s="2"/>
      <c r="B33" s="180"/>
      <c r="C33" s="182"/>
      <c r="D33" s="182"/>
      <c r="E33" s="182"/>
      <c r="F33" s="182"/>
      <c r="G33" s="182"/>
      <c r="H33" s="182"/>
      <c r="I33" s="182"/>
      <c r="J33" s="182"/>
      <c r="K33" s="182"/>
      <c r="L33" s="182"/>
      <c r="M33" s="182"/>
      <c r="N33" s="182"/>
      <c r="O33" s="182"/>
      <c r="P33" s="182"/>
      <c r="Q33" s="182"/>
      <c r="R33" s="182"/>
      <c r="S33" s="182"/>
      <c r="T33" s="183"/>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row>
    <row r="34" spans="1:49" x14ac:dyDescent="0.3">
      <c r="A34" s="2"/>
      <c r="B34" s="180"/>
      <c r="C34" s="182"/>
      <c r="D34" s="182"/>
      <c r="E34" s="182"/>
      <c r="F34" s="182"/>
      <c r="G34" s="182"/>
      <c r="H34" s="182"/>
      <c r="I34" s="182"/>
      <c r="J34" s="182"/>
      <c r="K34" s="182"/>
      <c r="L34" s="182"/>
      <c r="M34" s="182"/>
      <c r="N34" s="182"/>
      <c r="O34" s="182"/>
      <c r="P34" s="182"/>
      <c r="Q34" s="182"/>
      <c r="R34" s="182"/>
      <c r="S34" s="182"/>
      <c r="T34" s="183"/>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x14ac:dyDescent="0.3">
      <c r="A35" s="2"/>
      <c r="B35" s="180"/>
      <c r="C35" s="182"/>
      <c r="D35" s="182"/>
      <c r="E35" s="182"/>
      <c r="F35" s="182"/>
      <c r="G35" s="182"/>
      <c r="H35" s="182"/>
      <c r="I35" s="182"/>
      <c r="J35" s="182"/>
      <c r="K35" s="182"/>
      <c r="L35" s="182"/>
      <c r="M35" s="182"/>
      <c r="N35" s="182"/>
      <c r="O35" s="182"/>
      <c r="P35" s="182"/>
      <c r="Q35" s="182"/>
      <c r="R35" s="182"/>
      <c r="S35" s="182"/>
      <c r="T35" s="183"/>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x14ac:dyDescent="0.3">
      <c r="A36" s="2"/>
      <c r="B36" s="180"/>
      <c r="C36" s="182"/>
      <c r="D36" s="182"/>
      <c r="E36" s="182"/>
      <c r="F36" s="182"/>
      <c r="G36" s="182"/>
      <c r="H36" s="182"/>
      <c r="I36" s="182"/>
      <c r="J36" s="182"/>
      <c r="K36" s="182"/>
      <c r="L36" s="182"/>
      <c r="M36" s="182"/>
      <c r="N36" s="182"/>
      <c r="O36" s="182"/>
      <c r="P36" s="182"/>
      <c r="Q36" s="182"/>
      <c r="R36" s="182"/>
      <c r="S36" s="182"/>
      <c r="T36" s="183"/>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x14ac:dyDescent="0.3">
      <c r="A37" s="2"/>
      <c r="B37" s="180"/>
      <c r="C37" s="182"/>
      <c r="D37" s="182"/>
      <c r="E37" s="182"/>
      <c r="F37" s="182"/>
      <c r="G37" s="182"/>
      <c r="H37" s="182"/>
      <c r="I37" s="182"/>
      <c r="J37" s="182"/>
      <c r="K37" s="182"/>
      <c r="L37" s="182"/>
      <c r="M37" s="182"/>
      <c r="N37" s="182"/>
      <c r="O37" s="182"/>
      <c r="P37" s="182"/>
      <c r="Q37" s="182"/>
      <c r="R37" s="182"/>
      <c r="S37" s="182"/>
      <c r="T37" s="183"/>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x14ac:dyDescent="0.3">
      <c r="A38" s="2"/>
      <c r="B38" s="180"/>
      <c r="C38" s="182"/>
      <c r="D38" s="182"/>
      <c r="E38" s="182"/>
      <c r="F38" s="182"/>
      <c r="G38" s="182"/>
      <c r="H38" s="182"/>
      <c r="I38" s="182"/>
      <c r="J38" s="182"/>
      <c r="K38" s="182"/>
      <c r="L38" s="182"/>
      <c r="M38" s="182"/>
      <c r="N38" s="182"/>
      <c r="O38" s="182"/>
      <c r="P38" s="182"/>
      <c r="Q38" s="182"/>
      <c r="R38" s="182"/>
      <c r="S38" s="182"/>
      <c r="T38" s="183"/>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x14ac:dyDescent="0.3">
      <c r="A39" s="2"/>
      <c r="B39" s="180"/>
      <c r="C39" s="182"/>
      <c r="D39" s="182"/>
      <c r="E39" s="182"/>
      <c r="F39" s="182"/>
      <c r="G39" s="182"/>
      <c r="H39" s="182"/>
      <c r="I39" s="182"/>
      <c r="J39" s="182"/>
      <c r="K39" s="182"/>
      <c r="L39" s="182"/>
      <c r="M39" s="182"/>
      <c r="N39" s="182"/>
      <c r="O39" s="182"/>
      <c r="P39" s="182"/>
      <c r="Q39" s="182"/>
      <c r="R39" s="182"/>
      <c r="S39" s="182"/>
      <c r="T39" s="183"/>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x14ac:dyDescent="0.3">
      <c r="A40" s="2"/>
      <c r="B40" s="184"/>
      <c r="C40" s="185"/>
      <c r="D40" s="185"/>
      <c r="E40" s="185"/>
      <c r="F40" s="185"/>
      <c r="G40" s="185"/>
      <c r="H40" s="185"/>
      <c r="I40" s="185"/>
      <c r="J40" s="185"/>
      <c r="K40" s="185"/>
      <c r="L40" s="185"/>
      <c r="M40" s="185"/>
      <c r="N40" s="185"/>
      <c r="O40" s="185"/>
      <c r="P40" s="185"/>
      <c r="Q40" s="185"/>
      <c r="R40" s="185"/>
      <c r="S40" s="185"/>
      <c r="T40" s="186"/>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x14ac:dyDescent="0.3">
      <c r="A91" s="2"/>
      <c r="B91" s="122"/>
      <c r="C91" s="12"/>
      <c r="D91" s="12" t="s">
        <v>102</v>
      </c>
      <c r="E91" s="12" t="s">
        <v>103</v>
      </c>
      <c r="F91" s="447" t="s">
        <v>105</v>
      </c>
      <c r="G91" s="448"/>
      <c r="H91" s="122"/>
      <c r="I91" s="2"/>
      <c r="J91" s="2"/>
      <c r="K91" s="2"/>
      <c r="L91" s="2"/>
      <c r="M91" s="2"/>
      <c r="N91" s="2"/>
      <c r="O91" s="2"/>
      <c r="P91" s="449" t="s">
        <v>176</v>
      </c>
      <c r="Q91" s="450"/>
      <c r="R91" s="450"/>
      <c r="S91" s="450"/>
      <c r="T91" s="450"/>
      <c r="U91" s="450"/>
      <c r="V91" s="450"/>
      <c r="W91" s="451"/>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x14ac:dyDescent="0.3">
      <c r="A92" s="2"/>
      <c r="B92" s="123"/>
      <c r="C92" s="136" t="s">
        <v>99</v>
      </c>
      <c r="D92" s="14" t="s">
        <v>101</v>
      </c>
      <c r="E92" s="14" t="s">
        <v>104</v>
      </c>
      <c r="F92" s="12" t="s">
        <v>92</v>
      </c>
      <c r="G92" s="13" t="s">
        <v>106</v>
      </c>
      <c r="H92" s="16" t="s">
        <v>26</v>
      </c>
      <c r="I92" s="2"/>
      <c r="J92" s="2"/>
      <c r="K92" s="2"/>
      <c r="L92" s="2"/>
      <c r="M92" s="2"/>
      <c r="N92" s="2"/>
      <c r="O92" s="2"/>
      <c r="P92" s="280"/>
      <c r="Q92" s="280" t="s">
        <v>31</v>
      </c>
      <c r="R92" s="280" t="s">
        <v>164</v>
      </c>
      <c r="S92" s="280" t="s">
        <v>32</v>
      </c>
      <c r="T92" s="280" t="s">
        <v>165</v>
      </c>
      <c r="U92" s="280" t="s">
        <v>68</v>
      </c>
      <c r="V92" s="280" t="s">
        <v>34</v>
      </c>
      <c r="W92" s="280" t="s">
        <v>166</v>
      </c>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x14ac:dyDescent="0.3">
      <c r="A93" s="2"/>
      <c r="B93" s="10">
        <v>1</v>
      </c>
      <c r="C93" s="10">
        <v>60</v>
      </c>
      <c r="D93" s="10">
        <v>0.61</v>
      </c>
      <c r="E93" s="10">
        <f>SUM(C93*D93)</f>
        <v>36.6</v>
      </c>
      <c r="F93" s="111">
        <v>1.2E-2</v>
      </c>
      <c r="G93" s="111">
        <v>0.16700000000000001</v>
      </c>
      <c r="H93" s="121">
        <v>0.03</v>
      </c>
      <c r="I93" s="2"/>
      <c r="J93" s="2"/>
      <c r="K93" s="2"/>
      <c r="L93" s="2"/>
      <c r="M93" s="2"/>
      <c r="N93" s="2"/>
      <c r="O93" s="2"/>
      <c r="P93" s="10"/>
      <c r="Q93" s="280" t="s">
        <v>177</v>
      </c>
      <c r="R93" s="146" t="s">
        <v>178</v>
      </c>
      <c r="S93" s="146" t="s">
        <v>177</v>
      </c>
      <c r="T93" s="146" t="s">
        <v>178</v>
      </c>
      <c r="U93" s="146" t="s">
        <v>178</v>
      </c>
      <c r="V93" s="146" t="s">
        <v>177</v>
      </c>
      <c r="W93" s="146" t="s">
        <v>179</v>
      </c>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x14ac:dyDescent="0.3">
      <c r="A94" s="2"/>
      <c r="B94" s="10">
        <v>2</v>
      </c>
      <c r="C94" s="10">
        <v>60</v>
      </c>
      <c r="D94" s="10">
        <v>0.61</v>
      </c>
      <c r="E94" s="10">
        <f t="shared" ref="E94:E104" si="4">SUM(C94*D94)</f>
        <v>36.6</v>
      </c>
      <c r="F94" s="111">
        <v>1.9E-2</v>
      </c>
      <c r="G94" s="111">
        <v>0.16600000000000001</v>
      </c>
      <c r="H94" s="18">
        <v>0.03</v>
      </c>
      <c r="I94" s="2"/>
      <c r="J94" s="2"/>
      <c r="K94" s="2"/>
      <c r="L94" s="2"/>
      <c r="M94" s="2"/>
      <c r="N94" s="2"/>
      <c r="O94" s="2"/>
      <c r="P94" s="10">
        <v>1</v>
      </c>
      <c r="Q94" s="17">
        <v>248</v>
      </c>
      <c r="R94" s="124">
        <f t="shared" ref="R94:R105" si="5">SUM(G6/Q94)</f>
        <v>7.879032258064516</v>
      </c>
      <c r="S94" s="17">
        <v>248</v>
      </c>
      <c r="T94" s="124">
        <f t="shared" ref="T94:T105" si="6">SUM(D6/S94)</f>
        <v>6.0000362903225808</v>
      </c>
      <c r="U94" s="124">
        <f t="shared" ref="U94:U105" si="7">SUM(E6/S94)</f>
        <v>0</v>
      </c>
      <c r="V94" s="17">
        <v>248</v>
      </c>
      <c r="W94" s="124">
        <f t="shared" ref="W94:W105" si="8">SUM(H6/V94)</f>
        <v>7.975806451612903</v>
      </c>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x14ac:dyDescent="0.3">
      <c r="A95" s="2"/>
      <c r="B95" s="10">
        <v>3</v>
      </c>
      <c r="C95" s="10">
        <v>60</v>
      </c>
      <c r="D95" s="10">
        <v>0.56999999999999995</v>
      </c>
      <c r="E95" s="10">
        <f t="shared" si="4"/>
        <v>34.199999999999996</v>
      </c>
      <c r="F95" s="111">
        <v>2.7E-2</v>
      </c>
      <c r="G95" s="111">
        <v>0.159</v>
      </c>
      <c r="H95" s="18">
        <v>0.03</v>
      </c>
      <c r="I95" s="2"/>
      <c r="J95" s="2"/>
      <c r="K95" s="2"/>
      <c r="L95" s="2"/>
      <c r="M95" s="2"/>
      <c r="N95" s="2"/>
      <c r="O95" s="2"/>
      <c r="P95" s="10">
        <v>2</v>
      </c>
      <c r="Q95" s="17">
        <v>248</v>
      </c>
      <c r="R95" s="124">
        <f t="shared" si="5"/>
        <v>14.112903225806452</v>
      </c>
      <c r="S95" s="17">
        <v>248</v>
      </c>
      <c r="T95" s="124">
        <f t="shared" si="6"/>
        <v>12.439072580645162</v>
      </c>
      <c r="U95" s="124">
        <f t="shared" si="7"/>
        <v>0</v>
      </c>
      <c r="V95" s="17">
        <f>SUM(V94)</f>
        <v>248</v>
      </c>
      <c r="W95" s="124">
        <f t="shared" si="8"/>
        <v>15.47983870967742</v>
      </c>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x14ac:dyDescent="0.3">
      <c r="A96" s="2"/>
      <c r="B96" s="10">
        <v>4</v>
      </c>
      <c r="C96" s="10">
        <v>62</v>
      </c>
      <c r="D96" s="10">
        <v>0.55000000000000004</v>
      </c>
      <c r="E96" s="10">
        <f t="shared" si="4"/>
        <v>34.1</v>
      </c>
      <c r="F96" s="111">
        <v>2.5999999999999999E-2</v>
      </c>
      <c r="G96" s="111">
        <v>0.154</v>
      </c>
      <c r="H96" s="18">
        <v>0.03</v>
      </c>
      <c r="I96" s="2"/>
      <c r="J96" s="2"/>
      <c r="K96" s="2"/>
      <c r="L96" s="2"/>
      <c r="M96" s="2"/>
      <c r="N96" s="2"/>
      <c r="O96" s="2"/>
      <c r="P96" s="10">
        <v>3</v>
      </c>
      <c r="Q96" s="17">
        <v>248</v>
      </c>
      <c r="R96" s="124">
        <f t="shared" si="5"/>
        <v>22.080645161290324</v>
      </c>
      <c r="S96" s="17">
        <v>248</v>
      </c>
      <c r="T96" s="124">
        <f t="shared" si="6"/>
        <v>19.869907258064515</v>
      </c>
      <c r="U96" s="124">
        <f t="shared" si="7"/>
        <v>0</v>
      </c>
      <c r="V96" s="17">
        <f>SUM(V94)</f>
        <v>248</v>
      </c>
      <c r="W96" s="124">
        <f t="shared" si="8"/>
        <v>23.004032258064516</v>
      </c>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29" x14ac:dyDescent="0.3">
      <c r="A97" s="2"/>
      <c r="B97" s="10">
        <v>5</v>
      </c>
      <c r="C97" s="10">
        <v>62</v>
      </c>
      <c r="D97" s="10">
        <v>0.55000000000000004</v>
      </c>
      <c r="E97" s="10">
        <f t="shared" si="4"/>
        <v>34.1</v>
      </c>
      <c r="F97" s="111">
        <v>2.4E-2</v>
      </c>
      <c r="G97" s="111">
        <v>0.152</v>
      </c>
      <c r="H97" s="18">
        <v>0.03</v>
      </c>
      <c r="I97" s="2"/>
      <c r="J97" s="2"/>
      <c r="K97" s="2"/>
      <c r="L97" s="2"/>
      <c r="M97" s="2"/>
      <c r="N97" s="2"/>
      <c r="O97" s="2"/>
      <c r="P97" s="10">
        <v>4</v>
      </c>
      <c r="Q97" s="17">
        <v>248</v>
      </c>
      <c r="R97" s="124">
        <f t="shared" si="5"/>
        <v>28.870967741935484</v>
      </c>
      <c r="S97" s="17">
        <v>248</v>
      </c>
      <c r="T97" s="124">
        <f t="shared" si="6"/>
        <v>24.910637096774192</v>
      </c>
      <c r="U97" s="124">
        <f t="shared" si="7"/>
        <v>0</v>
      </c>
      <c r="V97" s="17">
        <f>SUM(V94)</f>
        <v>248</v>
      </c>
      <c r="W97" s="124">
        <f t="shared" si="8"/>
        <v>30.596774193548388</v>
      </c>
      <c r="X97" s="2"/>
      <c r="Y97" s="2"/>
      <c r="Z97" s="2"/>
      <c r="AA97" s="2"/>
      <c r="AB97" s="2"/>
      <c r="AC97" s="2"/>
    </row>
    <row r="98" spans="1:29" x14ac:dyDescent="0.3">
      <c r="A98" s="2"/>
      <c r="B98" s="10">
        <v>6</v>
      </c>
      <c r="C98" s="10">
        <v>62</v>
      </c>
      <c r="D98" s="10">
        <v>0.55000000000000004</v>
      </c>
      <c r="E98" s="10">
        <f t="shared" si="4"/>
        <v>34.1</v>
      </c>
      <c r="F98" s="111">
        <v>2.1000000000000001E-2</v>
      </c>
      <c r="G98" s="111">
        <v>0.14199999999999999</v>
      </c>
      <c r="H98" s="18">
        <v>0.03</v>
      </c>
      <c r="I98" s="2"/>
      <c r="J98" s="2"/>
      <c r="K98" s="2"/>
      <c r="L98" s="2"/>
      <c r="M98" s="2"/>
      <c r="N98" s="2"/>
      <c r="O98" s="2"/>
      <c r="P98" s="10">
        <v>5</v>
      </c>
      <c r="Q98" s="17">
        <v>248</v>
      </c>
      <c r="R98" s="124">
        <f t="shared" si="5"/>
        <v>36.693548387096776</v>
      </c>
      <c r="S98" s="17">
        <v>248</v>
      </c>
      <c r="T98" s="124">
        <f t="shared" si="6"/>
        <v>32.196520161290323</v>
      </c>
      <c r="U98" s="124">
        <f t="shared" si="7"/>
        <v>0</v>
      </c>
      <c r="V98" s="17">
        <f>SUM(V94)</f>
        <v>248</v>
      </c>
      <c r="W98" s="124">
        <f t="shared" si="8"/>
        <v>37.612903225806448</v>
      </c>
      <c r="X98" s="2"/>
      <c r="Y98" s="2"/>
      <c r="Z98" s="2"/>
      <c r="AA98" s="2"/>
      <c r="AB98" s="2"/>
      <c r="AC98" s="2"/>
    </row>
    <row r="99" spans="1:29" x14ac:dyDescent="0.3">
      <c r="B99" s="10">
        <v>7</v>
      </c>
      <c r="C99" s="10">
        <v>62</v>
      </c>
      <c r="D99" s="10">
        <v>0.55000000000000004</v>
      </c>
      <c r="E99" s="10">
        <f t="shared" si="4"/>
        <v>34.1</v>
      </c>
      <c r="F99" s="111">
        <v>3.7999999999999999E-2</v>
      </c>
      <c r="G99" s="111">
        <v>0.12</v>
      </c>
      <c r="H99" s="18">
        <v>0.03</v>
      </c>
      <c r="I99" s="2"/>
      <c r="J99" s="2"/>
      <c r="K99" s="2"/>
      <c r="L99" s="2"/>
      <c r="M99" s="2"/>
      <c r="N99" s="2"/>
      <c r="O99" s="2"/>
      <c r="P99" s="10">
        <v>6</v>
      </c>
      <c r="Q99" s="17"/>
      <c r="R99" s="124" t="e">
        <f t="shared" si="5"/>
        <v>#DIV/0!</v>
      </c>
      <c r="S99" s="17">
        <v>248</v>
      </c>
      <c r="T99" s="124">
        <f t="shared" si="6"/>
        <v>33.01066532258065</v>
      </c>
      <c r="U99" s="124">
        <f t="shared" si="7"/>
        <v>0</v>
      </c>
      <c r="V99" s="17">
        <f>SUM(V94)</f>
        <v>248</v>
      </c>
      <c r="W99" s="124">
        <f t="shared" si="8"/>
        <v>38.576612903225808</v>
      </c>
      <c r="X99" s="2"/>
      <c r="Y99" s="2"/>
      <c r="Z99" s="2"/>
      <c r="AA99" s="2"/>
      <c r="AB99" s="2"/>
      <c r="AC99" s="2"/>
    </row>
    <row r="100" spans="1:29" x14ac:dyDescent="0.3">
      <c r="B100" s="10">
        <v>8</v>
      </c>
      <c r="C100" s="10">
        <v>62</v>
      </c>
      <c r="D100" s="10"/>
      <c r="E100" s="10">
        <f t="shared" si="4"/>
        <v>0</v>
      </c>
      <c r="F100" s="111">
        <v>1.7999999999999999E-2</v>
      </c>
      <c r="G100" s="111">
        <v>0.14199999999999999</v>
      </c>
      <c r="H100" s="18">
        <v>0.03</v>
      </c>
      <c r="I100" s="2"/>
      <c r="J100" s="2"/>
      <c r="K100" s="2"/>
      <c r="L100" s="2"/>
      <c r="M100" s="2"/>
      <c r="N100" s="2"/>
      <c r="O100" s="2"/>
      <c r="P100" s="10">
        <v>7</v>
      </c>
      <c r="Q100" s="17"/>
      <c r="R100" s="124" t="e">
        <f t="shared" si="5"/>
        <v>#DIV/0!</v>
      </c>
      <c r="S100" s="17">
        <v>248</v>
      </c>
      <c r="T100" s="124">
        <f t="shared" si="6"/>
        <v>41.963080645161284</v>
      </c>
      <c r="U100" s="124">
        <f t="shared" si="7"/>
        <v>0</v>
      </c>
      <c r="V100" s="17">
        <f>SUM(V94)</f>
        <v>248</v>
      </c>
      <c r="W100" s="124">
        <f t="shared" si="8"/>
        <v>46.483870967741936</v>
      </c>
      <c r="X100" s="2"/>
      <c r="Y100" s="2"/>
      <c r="Z100" s="2"/>
      <c r="AA100" s="2"/>
      <c r="AB100" s="2"/>
      <c r="AC100" s="2"/>
    </row>
    <row r="101" spans="1:29" x14ac:dyDescent="0.3">
      <c r="B101" s="10">
        <v>9</v>
      </c>
      <c r="C101" s="10">
        <v>65</v>
      </c>
      <c r="D101" s="10"/>
      <c r="E101" s="10">
        <f t="shared" si="4"/>
        <v>0</v>
      </c>
      <c r="F101" s="111">
        <v>0.02</v>
      </c>
      <c r="G101" s="111">
        <v>0.14199999999999999</v>
      </c>
      <c r="H101" s="18">
        <v>0.03</v>
      </c>
      <c r="I101" s="2"/>
      <c r="J101" s="2"/>
      <c r="K101" s="2"/>
      <c r="L101" s="2"/>
      <c r="M101" s="2"/>
      <c r="N101" s="2"/>
      <c r="O101" s="2"/>
      <c r="P101" s="10">
        <v>8</v>
      </c>
      <c r="Q101" s="17"/>
      <c r="R101" s="124" t="e">
        <f t="shared" si="5"/>
        <v>#DIV/0!</v>
      </c>
      <c r="S101" s="17">
        <v>248</v>
      </c>
      <c r="T101" s="124">
        <f t="shared" si="6"/>
        <v>51.460806451612903</v>
      </c>
      <c r="U101" s="124">
        <f t="shared" si="7"/>
        <v>0</v>
      </c>
      <c r="V101" s="17">
        <f>SUM(V94)</f>
        <v>248</v>
      </c>
      <c r="W101" s="124">
        <f t="shared" si="8"/>
        <v>57.74596774193548</v>
      </c>
      <c r="X101" s="2"/>
      <c r="Y101" s="2"/>
      <c r="Z101" s="2"/>
      <c r="AA101" s="2"/>
      <c r="AB101" s="2"/>
      <c r="AC101" s="2"/>
    </row>
    <row r="102" spans="1:29" x14ac:dyDescent="0.3">
      <c r="B102" s="10">
        <v>10</v>
      </c>
      <c r="C102" s="10">
        <v>64</v>
      </c>
      <c r="D102" s="10"/>
      <c r="E102" s="10">
        <f t="shared" si="4"/>
        <v>0</v>
      </c>
      <c r="F102" s="111">
        <v>0.02</v>
      </c>
      <c r="G102" s="111">
        <v>0.14299999999999999</v>
      </c>
      <c r="H102" s="18">
        <v>0.03</v>
      </c>
      <c r="I102" s="2"/>
      <c r="J102" s="2"/>
      <c r="K102" s="2"/>
      <c r="L102" s="2"/>
      <c r="M102" s="2"/>
      <c r="N102" s="2"/>
      <c r="O102" s="2"/>
      <c r="P102" s="10">
        <v>9</v>
      </c>
      <c r="Q102" s="17"/>
      <c r="R102" s="124" t="e">
        <f t="shared" si="5"/>
        <v>#DIV/0!</v>
      </c>
      <c r="S102" s="17">
        <v>248</v>
      </c>
      <c r="T102" s="124">
        <f t="shared" si="6"/>
        <v>59.60600403225807</v>
      </c>
      <c r="U102" s="124">
        <f t="shared" si="7"/>
        <v>0</v>
      </c>
      <c r="V102" s="17">
        <f>SUM(V94)</f>
        <v>248</v>
      </c>
      <c r="W102" s="124">
        <f t="shared" si="8"/>
        <v>65.810483870967744</v>
      </c>
      <c r="X102" s="2"/>
      <c r="Y102" s="2"/>
      <c r="Z102" s="2"/>
      <c r="AA102" s="2"/>
      <c r="AB102" s="2"/>
      <c r="AC102" s="2"/>
    </row>
    <row r="103" spans="1:29" x14ac:dyDescent="0.3">
      <c r="B103" s="10">
        <v>11</v>
      </c>
      <c r="C103" s="10">
        <v>64</v>
      </c>
      <c r="D103" s="10"/>
      <c r="E103" s="10">
        <f t="shared" si="4"/>
        <v>0</v>
      </c>
      <c r="F103" s="111">
        <v>1.9E-2</v>
      </c>
      <c r="G103" s="111">
        <v>0.13700000000000001</v>
      </c>
      <c r="H103" s="18">
        <v>0.03</v>
      </c>
      <c r="I103" s="2"/>
      <c r="J103" s="2"/>
      <c r="K103" s="2"/>
      <c r="L103" s="2"/>
      <c r="M103" s="2"/>
      <c r="N103" s="2"/>
      <c r="O103" s="2"/>
      <c r="P103" s="10">
        <v>10</v>
      </c>
      <c r="Q103" s="17"/>
      <c r="R103" s="124" t="e">
        <f t="shared" si="5"/>
        <v>#DIV/0!</v>
      </c>
      <c r="S103" s="17">
        <v>248</v>
      </c>
      <c r="T103" s="124">
        <f t="shared" si="6"/>
        <v>66.310463709677421</v>
      </c>
      <c r="U103" s="124">
        <f t="shared" si="7"/>
        <v>0</v>
      </c>
      <c r="V103" s="17">
        <f>SUM(V94)</f>
        <v>248</v>
      </c>
      <c r="W103" s="124">
        <f t="shared" si="8"/>
        <v>73.875</v>
      </c>
      <c r="X103" s="2"/>
      <c r="Y103" s="2"/>
      <c r="Z103" s="2"/>
      <c r="AA103" s="2"/>
      <c r="AB103" s="2"/>
      <c r="AC103" s="2"/>
    </row>
    <row r="104" spans="1:29" x14ac:dyDescent="0.3">
      <c r="B104" s="10">
        <v>12</v>
      </c>
      <c r="C104" s="10">
        <v>64</v>
      </c>
      <c r="D104" s="10"/>
      <c r="E104" s="10">
        <f t="shared" si="4"/>
        <v>0</v>
      </c>
      <c r="F104" s="111">
        <v>0.02</v>
      </c>
      <c r="G104" s="111">
        <v>0.13200000000000001</v>
      </c>
      <c r="H104" s="18">
        <v>0.03</v>
      </c>
      <c r="I104" s="2"/>
      <c r="J104" s="2"/>
      <c r="K104" s="2"/>
      <c r="L104" s="2"/>
      <c r="M104" s="2"/>
      <c r="N104" s="2"/>
      <c r="O104" s="2"/>
      <c r="P104" s="10">
        <v>11</v>
      </c>
      <c r="Q104" s="17"/>
      <c r="R104" s="124" t="e">
        <f t="shared" si="5"/>
        <v>#DIV/0!</v>
      </c>
      <c r="S104" s="17">
        <v>248</v>
      </c>
      <c r="T104" s="124">
        <f t="shared" si="6"/>
        <v>72.654939516129033</v>
      </c>
      <c r="U104" s="124">
        <f t="shared" si="7"/>
        <v>0</v>
      </c>
      <c r="V104" s="17">
        <f>SUM(V94)</f>
        <v>248</v>
      </c>
      <c r="W104" s="124">
        <f t="shared" si="8"/>
        <v>80.193548387096769</v>
      </c>
      <c r="X104" s="2"/>
      <c r="Y104" s="2"/>
      <c r="Z104" s="2"/>
      <c r="AA104" s="2"/>
      <c r="AB104" s="2"/>
      <c r="AC104" s="2"/>
    </row>
    <row r="105" spans="1:29" x14ac:dyDescent="0.3">
      <c r="B105" s="2"/>
      <c r="C105" s="2"/>
      <c r="D105" s="2"/>
      <c r="E105" s="2"/>
      <c r="F105" s="2"/>
      <c r="G105" s="2"/>
      <c r="H105" s="2"/>
      <c r="I105" s="2"/>
      <c r="J105" s="2"/>
      <c r="K105" s="2"/>
      <c r="L105" s="2"/>
      <c r="M105" s="2"/>
      <c r="N105" s="2"/>
      <c r="O105" s="2"/>
      <c r="P105" s="10">
        <v>12</v>
      </c>
      <c r="Q105" s="17"/>
      <c r="R105" s="124" t="e">
        <f t="shared" si="5"/>
        <v>#DIV/0!</v>
      </c>
      <c r="S105" s="17">
        <v>248</v>
      </c>
      <c r="T105" s="124">
        <f t="shared" si="6"/>
        <v>79.381423387096774</v>
      </c>
      <c r="U105" s="124">
        <f t="shared" si="7"/>
        <v>0</v>
      </c>
      <c r="V105" s="19">
        <f>SUM(V94)</f>
        <v>248</v>
      </c>
      <c r="W105" s="124">
        <f t="shared" si="8"/>
        <v>87.786290322580641</v>
      </c>
      <c r="X105" s="2"/>
      <c r="Y105" s="2"/>
      <c r="Z105" s="2"/>
      <c r="AA105" s="2"/>
      <c r="AB105" s="2"/>
      <c r="AC105" s="2"/>
    </row>
    <row r="106" spans="1:29" x14ac:dyDescent="0.3">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sheetData>
  <mergeCells count="3">
    <mergeCell ref="P91:W91"/>
    <mergeCell ref="F91:G91"/>
    <mergeCell ref="B3:H4"/>
  </mergeCells>
  <hyperlinks>
    <hyperlink ref="F91:G91" location="sykefr!A1" display="sjukefråvere i %"/>
    <hyperlink ref="C92" location="'tal tils'!A1" display="tal tils"/>
    <hyperlink ref="A1" location="FREMSIDE_ØKONOMI!A1" display="TILBAKE TIL FRAMSIDA"/>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L263"/>
  <sheetViews>
    <sheetView workbookViewId="0"/>
  </sheetViews>
  <sheetFormatPr baseColWidth="10" defaultColWidth="11.453125" defaultRowHeight="12" x14ac:dyDescent="0.3"/>
  <cols>
    <col min="1" max="1" width="2.26953125" style="1" customWidth="1"/>
    <col min="2" max="2" width="2.81640625" style="1" customWidth="1"/>
    <col min="3" max="3" width="6.81640625" style="1" customWidth="1"/>
    <col min="4" max="4" width="6.453125" style="1" customWidth="1"/>
    <col min="5" max="5" width="6.54296875" style="1" customWidth="1"/>
    <col min="6" max="6" width="7.54296875" style="1" customWidth="1"/>
    <col min="7" max="7" width="7.453125" style="1" customWidth="1"/>
    <col min="8" max="8" width="7.1796875" style="1" customWidth="1"/>
    <col min="9" max="10" width="5.7265625" style="1" customWidth="1"/>
    <col min="11" max="11" width="6.81640625" style="1" customWidth="1"/>
    <col min="12" max="15" width="11.453125" style="1"/>
    <col min="16" max="16" width="3.1796875" style="1" customWidth="1"/>
    <col min="17" max="17" width="5.1796875" style="1" customWidth="1"/>
    <col min="18" max="18" width="6.81640625" style="1" customWidth="1"/>
    <col min="19" max="19" width="5.1796875" style="1" customWidth="1"/>
    <col min="20" max="20" width="6.81640625" style="1" customWidth="1"/>
    <col min="21" max="21" width="6.26953125" style="1" customWidth="1"/>
    <col min="22" max="22" width="5.7265625" style="1" customWidth="1"/>
    <col min="23" max="23" width="6.26953125" style="1" customWidth="1"/>
    <col min="24" max="16384" width="11.453125" style="1"/>
  </cols>
  <sheetData>
    <row r="1" spans="1:38" ht="14.5" x14ac:dyDescent="0.35">
      <c r="A1" s="163" t="s">
        <v>36</v>
      </c>
      <c r="B1"/>
      <c r="C1"/>
      <c r="D1"/>
      <c r="E1" s="2"/>
      <c r="F1" s="2"/>
      <c r="G1" s="2"/>
      <c r="H1" s="2"/>
      <c r="I1" s="6"/>
      <c r="J1" s="6"/>
      <c r="K1" s="6"/>
      <c r="L1" s="2"/>
      <c r="M1" s="2"/>
      <c r="N1" s="2"/>
      <c r="O1" s="2"/>
      <c r="P1" s="2"/>
      <c r="Q1" s="2"/>
      <c r="R1" s="2"/>
      <c r="S1" s="2"/>
      <c r="T1" s="2"/>
      <c r="U1" s="2"/>
      <c r="V1" s="2"/>
      <c r="W1" s="2"/>
      <c r="X1" s="2"/>
      <c r="Y1" s="2"/>
      <c r="Z1" s="2"/>
      <c r="AA1" s="2"/>
      <c r="AB1" s="2"/>
      <c r="AC1" s="2"/>
      <c r="AD1" s="2"/>
      <c r="AE1" s="2"/>
      <c r="AF1" s="2"/>
      <c r="AG1" s="2"/>
      <c r="AH1" s="2"/>
      <c r="AI1" s="2"/>
      <c r="AJ1" s="2"/>
      <c r="AK1" s="2"/>
      <c r="AL1" s="2"/>
    </row>
    <row r="2" spans="1:38"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ht="15" customHeight="1" x14ac:dyDescent="0.3">
      <c r="A3" s="2"/>
      <c r="B3" s="432" t="s">
        <v>14</v>
      </c>
      <c r="C3" s="433"/>
      <c r="D3" s="433"/>
      <c r="E3" s="433"/>
      <c r="F3" s="433"/>
      <c r="G3" s="433"/>
      <c r="H3" s="434"/>
      <c r="I3" s="196" t="s">
        <v>50</v>
      </c>
      <c r="J3" s="44" t="s">
        <v>91</v>
      </c>
      <c r="K3" s="233"/>
      <c r="L3" s="2"/>
      <c r="M3" s="2"/>
      <c r="N3" s="2"/>
      <c r="O3" s="2"/>
      <c r="P3" s="2"/>
      <c r="Q3" s="2"/>
      <c r="R3" s="2"/>
      <c r="S3" s="2"/>
      <c r="T3" s="2"/>
      <c r="U3" s="2"/>
      <c r="V3" s="2"/>
      <c r="W3" s="2"/>
      <c r="X3" s="2"/>
      <c r="Y3" s="2"/>
      <c r="Z3" s="2"/>
      <c r="AA3" s="2"/>
      <c r="AB3" s="2"/>
      <c r="AC3" s="2"/>
      <c r="AD3" s="2"/>
      <c r="AE3" s="2"/>
      <c r="AF3" s="2"/>
      <c r="AG3" s="2"/>
      <c r="AH3" s="2"/>
      <c r="AI3" s="2"/>
      <c r="AJ3" s="2"/>
      <c r="AK3" s="2"/>
      <c r="AL3" s="2"/>
    </row>
    <row r="4" spans="1:38" x14ac:dyDescent="0.3">
      <c r="A4" s="2"/>
      <c r="B4" s="435"/>
      <c r="C4" s="436"/>
      <c r="D4" s="436"/>
      <c r="E4" s="436"/>
      <c r="F4" s="436"/>
      <c r="G4" s="436"/>
      <c r="H4" s="437"/>
      <c r="I4" s="23" t="s">
        <v>29</v>
      </c>
      <c r="J4" s="3" t="s">
        <v>30</v>
      </c>
      <c r="K4" s="234"/>
      <c r="L4" s="2"/>
      <c r="M4" s="2"/>
      <c r="N4" s="2"/>
      <c r="O4" s="2"/>
      <c r="P4" s="2"/>
      <c r="Q4" s="2"/>
      <c r="R4" s="2"/>
      <c r="S4" s="2"/>
      <c r="T4" s="2"/>
      <c r="U4" s="2"/>
      <c r="V4" s="2"/>
      <c r="W4" s="2"/>
      <c r="X4" s="2"/>
      <c r="Y4" s="2"/>
      <c r="Z4" s="2"/>
      <c r="AA4" s="2"/>
      <c r="AB4" s="2"/>
      <c r="AC4" s="2"/>
      <c r="AD4" s="2"/>
      <c r="AE4" s="2"/>
      <c r="AF4" s="2"/>
      <c r="AG4" s="2"/>
      <c r="AH4" s="2"/>
      <c r="AI4" s="2"/>
      <c r="AJ4" s="2"/>
      <c r="AK4" s="2"/>
      <c r="AL4" s="2"/>
    </row>
    <row r="5" spans="1:38" x14ac:dyDescent="0.3">
      <c r="A5" s="2"/>
      <c r="B5" s="195"/>
      <c r="C5" s="160" t="s">
        <v>215</v>
      </c>
      <c r="D5" s="195" t="s">
        <v>210</v>
      </c>
      <c r="E5" s="195"/>
      <c r="F5" s="195" t="s">
        <v>33</v>
      </c>
      <c r="G5" s="195" t="s">
        <v>31</v>
      </c>
      <c r="H5" s="199" t="s">
        <v>34</v>
      </c>
      <c r="I5" s="26" t="s">
        <v>2</v>
      </c>
      <c r="J5" s="43" t="s">
        <v>35</v>
      </c>
      <c r="K5" s="26" t="s">
        <v>154</v>
      </c>
      <c r="L5" s="2"/>
      <c r="M5" s="2"/>
      <c r="N5" s="2"/>
      <c r="O5" s="2"/>
      <c r="P5" s="2"/>
      <c r="Q5" s="2"/>
      <c r="R5" s="2"/>
      <c r="S5" s="2"/>
      <c r="T5" s="2"/>
      <c r="U5" s="2"/>
      <c r="V5" s="2"/>
      <c r="W5" s="2"/>
      <c r="X5" s="2"/>
      <c r="Y5" s="2"/>
      <c r="Z5" s="2"/>
      <c r="AA5" s="2"/>
      <c r="AB5" s="2"/>
      <c r="AC5" s="2"/>
      <c r="AD5" s="2"/>
      <c r="AE5" s="2"/>
      <c r="AF5" s="2"/>
      <c r="AG5" s="2"/>
      <c r="AH5" s="2"/>
      <c r="AI5" s="2"/>
      <c r="AJ5" s="2"/>
      <c r="AK5" s="2"/>
      <c r="AL5" s="2"/>
    </row>
    <row r="6" spans="1:38" x14ac:dyDescent="0.3">
      <c r="A6" s="2"/>
      <c r="B6" s="5">
        <v>1</v>
      </c>
      <c r="C6" s="193">
        <v>1609</v>
      </c>
      <c r="D6" s="214">
        <v>1535.712</v>
      </c>
      <c r="E6" s="214"/>
      <c r="F6" s="214">
        <f>SUM(C6-D6)</f>
        <v>73.288000000000011</v>
      </c>
      <c r="G6" s="214">
        <v>1544</v>
      </c>
      <c r="H6" s="214">
        <v>1592</v>
      </c>
      <c r="I6" s="41">
        <f>SUM(C6/D$17)</f>
        <v>8.8154722770107385E-2</v>
      </c>
      <c r="J6" s="28">
        <f>SUM(D6/D$17)</f>
        <v>8.4139381985535833E-2</v>
      </c>
      <c r="K6" s="28">
        <f>SUM(I6-J6)</f>
        <v>4.0153407845715527E-3</v>
      </c>
      <c r="L6" s="2"/>
      <c r="M6" s="2"/>
      <c r="N6" s="2"/>
      <c r="O6" s="2"/>
      <c r="P6" s="2"/>
      <c r="Q6" s="2"/>
      <c r="R6" s="2"/>
      <c r="S6" s="2"/>
      <c r="T6" s="2"/>
      <c r="U6" s="2"/>
      <c r="V6" s="2"/>
      <c r="W6" s="2"/>
      <c r="X6" s="2"/>
      <c r="Y6" s="2"/>
      <c r="Z6" s="2"/>
      <c r="AA6" s="2"/>
      <c r="AB6" s="2"/>
      <c r="AC6" s="2"/>
      <c r="AD6" s="2"/>
      <c r="AE6" s="2"/>
      <c r="AF6" s="2"/>
      <c r="AG6" s="2"/>
      <c r="AH6" s="2"/>
      <c r="AI6" s="2"/>
      <c r="AJ6" s="2"/>
      <c r="AK6" s="2"/>
      <c r="AL6" s="2"/>
    </row>
    <row r="7" spans="1:38" x14ac:dyDescent="0.3">
      <c r="A7" s="2"/>
      <c r="B7" s="5">
        <v>2</v>
      </c>
      <c r="C7" s="193">
        <v>3180</v>
      </c>
      <c r="D7" s="214">
        <v>3297.518</v>
      </c>
      <c r="E7" s="214"/>
      <c r="F7" s="214">
        <f t="shared" ref="F7:F17" si="0">SUM(C7-D7)</f>
        <v>-117.51800000000003</v>
      </c>
      <c r="G7" s="214">
        <v>2806</v>
      </c>
      <c r="H7" s="214">
        <v>3169</v>
      </c>
      <c r="I7" s="41">
        <f t="shared" ref="I7:I17" si="1">SUM(C7/D$17)</f>
        <v>0.17422748191978962</v>
      </c>
      <c r="J7" s="28">
        <f t="shared" ref="J7:J17" si="2">SUM(D7/D$17)</f>
        <v>0.1806661187815034</v>
      </c>
      <c r="K7" s="28">
        <f t="shared" ref="K7:K17" si="3">SUM(I7-J7)</f>
        <v>-6.4386368617137812E-3</v>
      </c>
      <c r="L7" s="2"/>
      <c r="M7" s="2"/>
      <c r="N7" s="2"/>
      <c r="O7" s="2"/>
      <c r="P7" s="2"/>
      <c r="Q7" s="2"/>
      <c r="R7" s="2"/>
      <c r="S7" s="2"/>
      <c r="T7" s="2"/>
      <c r="U7" s="2"/>
      <c r="V7" s="2"/>
      <c r="W7" s="2"/>
      <c r="X7" s="2"/>
      <c r="Y7" s="2"/>
      <c r="Z7" s="2"/>
      <c r="AA7" s="2"/>
      <c r="AB7" s="2"/>
      <c r="AC7" s="2"/>
      <c r="AD7" s="2"/>
      <c r="AE7" s="2"/>
      <c r="AF7" s="2"/>
      <c r="AG7" s="2"/>
      <c r="AH7" s="2"/>
      <c r="AI7" s="2"/>
      <c r="AJ7" s="2"/>
      <c r="AK7" s="2"/>
      <c r="AL7" s="2"/>
    </row>
    <row r="8" spans="1:38" x14ac:dyDescent="0.3">
      <c r="A8" s="2"/>
      <c r="B8" s="5">
        <v>3</v>
      </c>
      <c r="C8" s="193">
        <v>4700</v>
      </c>
      <c r="D8" s="214">
        <v>4931.6549999999997</v>
      </c>
      <c r="E8" s="214"/>
      <c r="F8" s="214">
        <f t="shared" si="0"/>
        <v>-231.65499999999975</v>
      </c>
      <c r="G8" s="214">
        <v>4289</v>
      </c>
      <c r="H8" s="214">
        <v>4762</v>
      </c>
      <c r="I8" s="41">
        <f t="shared" si="1"/>
        <v>0.25750602673679596</v>
      </c>
      <c r="J8" s="28">
        <f t="shared" si="2"/>
        <v>0.27019806048652201</v>
      </c>
      <c r="K8" s="28">
        <f t="shared" si="3"/>
        <v>-1.269203374972605E-2</v>
      </c>
      <c r="L8" s="2"/>
      <c r="M8" s="2"/>
      <c r="N8" s="2"/>
      <c r="O8" s="2"/>
      <c r="P8" s="2"/>
      <c r="Q8" s="2"/>
      <c r="R8" s="2"/>
      <c r="S8" s="2"/>
      <c r="T8" s="2"/>
      <c r="U8" s="2"/>
      <c r="V8" s="2"/>
      <c r="W8" s="2"/>
      <c r="X8" s="2"/>
      <c r="Y8" s="2"/>
      <c r="Z8" s="2"/>
      <c r="AA8" s="2"/>
      <c r="AB8" s="2"/>
      <c r="AC8" s="2"/>
      <c r="AD8" s="2"/>
      <c r="AE8" s="2"/>
      <c r="AF8" s="2"/>
      <c r="AG8" s="2"/>
      <c r="AH8" s="2"/>
      <c r="AI8" s="2"/>
      <c r="AJ8" s="2"/>
      <c r="AK8" s="2"/>
      <c r="AL8" s="2"/>
    </row>
    <row r="9" spans="1:38" x14ac:dyDescent="0.3">
      <c r="A9" s="2"/>
      <c r="B9" s="5">
        <v>4</v>
      </c>
      <c r="C9" s="193">
        <v>6338</v>
      </c>
      <c r="D9" s="214">
        <v>6700.9530000000004</v>
      </c>
      <c r="E9" s="214"/>
      <c r="F9" s="214">
        <f t="shared" si="0"/>
        <v>-362.95300000000043</v>
      </c>
      <c r="G9" s="214">
        <v>5530</v>
      </c>
      <c r="H9" s="214">
        <v>6357</v>
      </c>
      <c r="I9" s="41">
        <f t="shared" si="1"/>
        <v>0.34724961648038571</v>
      </c>
      <c r="J9" s="28">
        <f t="shared" si="2"/>
        <v>0.36713527284681136</v>
      </c>
      <c r="K9" s="28">
        <f t="shared" si="3"/>
        <v>-1.9885656366425641E-2</v>
      </c>
      <c r="L9" s="2"/>
      <c r="M9" s="2"/>
      <c r="N9" s="2"/>
      <c r="O9" s="2"/>
      <c r="P9" s="2"/>
      <c r="Q9" s="2"/>
      <c r="R9" s="2"/>
      <c r="S9" s="2"/>
      <c r="T9" s="2"/>
      <c r="U9" s="2"/>
      <c r="V9" s="2"/>
      <c r="W9" s="2"/>
      <c r="X9" s="2"/>
      <c r="Y9" s="2"/>
      <c r="Z9" s="2"/>
      <c r="AA9" s="2"/>
      <c r="AB9" s="2"/>
      <c r="AC9" s="2"/>
      <c r="AD9" s="2"/>
      <c r="AE9" s="2"/>
      <c r="AF9" s="2"/>
      <c r="AG9" s="2"/>
      <c r="AH9" s="2"/>
      <c r="AI9" s="2"/>
      <c r="AJ9" s="2"/>
      <c r="AK9" s="2"/>
      <c r="AL9" s="2"/>
    </row>
    <row r="10" spans="1:38" x14ac:dyDescent="0.3">
      <c r="A10" s="2"/>
      <c r="B10" s="5">
        <v>5</v>
      </c>
      <c r="C10" s="193">
        <v>8046</v>
      </c>
      <c r="D10" s="214">
        <v>8728.5969999999998</v>
      </c>
      <c r="E10" s="214"/>
      <c r="F10" s="214">
        <f t="shared" si="0"/>
        <v>-682.59699999999975</v>
      </c>
      <c r="G10" s="214">
        <v>7190</v>
      </c>
      <c r="H10" s="214">
        <v>8047</v>
      </c>
      <c r="I10" s="41">
        <f t="shared" si="1"/>
        <v>0.44082840236686388</v>
      </c>
      <c r="J10" s="28">
        <f t="shared" si="2"/>
        <v>0.47822687924611001</v>
      </c>
      <c r="K10" s="28">
        <f t="shared" si="3"/>
        <v>-3.7398476879246134E-2</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8" x14ac:dyDescent="0.3">
      <c r="A11" s="2"/>
      <c r="B11" s="5">
        <v>6</v>
      </c>
      <c r="C11" s="383">
        <v>8315</v>
      </c>
      <c r="D11" s="214">
        <v>9186.9770000000008</v>
      </c>
      <c r="E11" s="214"/>
      <c r="F11" s="214">
        <f t="shared" si="0"/>
        <v>-871.97700000000077</v>
      </c>
      <c r="G11" s="214">
        <v>7500</v>
      </c>
      <c r="H11" s="214">
        <v>8407</v>
      </c>
      <c r="I11" s="41">
        <f t="shared" si="1"/>
        <v>0.45556651325882097</v>
      </c>
      <c r="J11" s="28">
        <f t="shared" si="2"/>
        <v>0.50334083936007012</v>
      </c>
      <c r="K11" s="28">
        <f t="shared" si="3"/>
        <v>-4.7774326101249154E-2</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8" x14ac:dyDescent="0.3">
      <c r="A12" s="2"/>
      <c r="B12" s="5">
        <v>7</v>
      </c>
      <c r="C12" s="383">
        <v>10800</v>
      </c>
      <c r="D12" s="214">
        <v>10949</v>
      </c>
      <c r="E12" s="214"/>
      <c r="F12" s="214">
        <f t="shared" si="0"/>
        <v>-149</v>
      </c>
      <c r="G12" s="214">
        <v>9180</v>
      </c>
      <c r="H12" s="214">
        <v>10141</v>
      </c>
      <c r="I12" s="41">
        <f t="shared" si="1"/>
        <v>0.59171597633136097</v>
      </c>
      <c r="J12" s="28">
        <f t="shared" si="2"/>
        <v>0.59987946526408065</v>
      </c>
      <c r="K12" s="28">
        <f t="shared" si="3"/>
        <v>-8.1634889327196758E-3</v>
      </c>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1:38" x14ac:dyDescent="0.3">
      <c r="A13" s="2"/>
      <c r="B13" s="5">
        <v>8</v>
      </c>
      <c r="C13" s="193">
        <v>13000</v>
      </c>
      <c r="D13" s="214">
        <v>13149</v>
      </c>
      <c r="E13" s="214"/>
      <c r="F13" s="214">
        <f t="shared" si="0"/>
        <v>-149</v>
      </c>
      <c r="G13" s="214">
        <v>11200</v>
      </c>
      <c r="H13" s="214">
        <v>12143</v>
      </c>
      <c r="I13" s="41">
        <f t="shared" si="1"/>
        <v>0.71225071225071224</v>
      </c>
      <c r="J13" s="28">
        <f t="shared" si="2"/>
        <v>0.72041420118343191</v>
      </c>
      <c r="K13" s="28">
        <f t="shared" si="3"/>
        <v>-8.1634889327196758E-3</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1:38" x14ac:dyDescent="0.3">
      <c r="A14" s="2"/>
      <c r="B14" s="5">
        <v>9</v>
      </c>
      <c r="C14" s="193"/>
      <c r="D14" s="214">
        <v>15042</v>
      </c>
      <c r="E14" s="214"/>
      <c r="F14" s="214">
        <f t="shared" si="0"/>
        <v>-15042</v>
      </c>
      <c r="G14" s="214">
        <v>12827</v>
      </c>
      <c r="H14" s="214">
        <v>13717</v>
      </c>
      <c r="I14" s="41">
        <f t="shared" si="1"/>
        <v>0</v>
      </c>
      <c r="J14" s="28">
        <f t="shared" si="2"/>
        <v>0.82412886259040108</v>
      </c>
      <c r="K14" s="28">
        <f t="shared" si="3"/>
        <v>-0.82412886259040108</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1:38" x14ac:dyDescent="0.3">
      <c r="A15" s="2"/>
      <c r="B15" s="5">
        <v>10</v>
      </c>
      <c r="C15" s="193"/>
      <c r="D15" s="214">
        <v>16417</v>
      </c>
      <c r="E15" s="214"/>
      <c r="F15" s="214">
        <f t="shared" si="0"/>
        <v>-16417</v>
      </c>
      <c r="G15" s="214">
        <v>14426</v>
      </c>
      <c r="H15" s="214">
        <v>15443</v>
      </c>
      <c r="I15" s="41">
        <f t="shared" si="1"/>
        <v>0</v>
      </c>
      <c r="J15" s="28">
        <f t="shared" si="2"/>
        <v>0.89946307253999558</v>
      </c>
      <c r="K15" s="28">
        <f t="shared" si="3"/>
        <v>-0.89946307253999558</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row>
    <row r="16" spans="1:38" x14ac:dyDescent="0.3">
      <c r="A16" s="2"/>
      <c r="B16" s="5">
        <v>11</v>
      </c>
      <c r="C16" s="193"/>
      <c r="D16" s="214">
        <v>17993</v>
      </c>
      <c r="E16" s="214"/>
      <c r="F16" s="214">
        <f t="shared" si="0"/>
        <v>-17993</v>
      </c>
      <c r="G16" s="214">
        <v>16262</v>
      </c>
      <c r="H16" s="214">
        <v>17043</v>
      </c>
      <c r="I16" s="41">
        <f t="shared" si="1"/>
        <v>0</v>
      </c>
      <c r="J16" s="28">
        <f t="shared" si="2"/>
        <v>0.98580977427131278</v>
      </c>
      <c r="K16" s="28">
        <f t="shared" si="3"/>
        <v>-0.98580977427131278</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row>
    <row r="17" spans="1:38" x14ac:dyDescent="0.3">
      <c r="A17" s="2"/>
      <c r="B17" s="5">
        <v>12</v>
      </c>
      <c r="C17" s="193"/>
      <c r="D17" s="214">
        <v>18252</v>
      </c>
      <c r="E17" s="214"/>
      <c r="F17" s="214">
        <f t="shared" si="0"/>
        <v>-18252</v>
      </c>
      <c r="G17" s="211">
        <v>17958</v>
      </c>
      <c r="H17" s="214">
        <v>18481</v>
      </c>
      <c r="I17" s="41">
        <f t="shared" si="1"/>
        <v>0</v>
      </c>
      <c r="J17" s="28">
        <f t="shared" si="2"/>
        <v>1</v>
      </c>
      <c r="K17" s="28">
        <f t="shared" si="3"/>
        <v>-1</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row>
    <row r="18" spans="1:38"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row>
    <row r="19" spans="1:38" x14ac:dyDescent="0.3">
      <c r="A19" s="2"/>
      <c r="B19" s="177"/>
      <c r="C19" s="178"/>
      <c r="D19" s="178"/>
      <c r="E19" s="178"/>
      <c r="F19" s="178"/>
      <c r="G19" s="178"/>
      <c r="H19" s="178"/>
      <c r="I19" s="178"/>
      <c r="J19" s="178"/>
      <c r="K19" s="178"/>
      <c r="L19" s="178"/>
      <c r="M19" s="178"/>
      <c r="N19" s="178"/>
      <c r="O19" s="178"/>
      <c r="P19" s="178"/>
      <c r="Q19" s="178"/>
      <c r="R19" s="178"/>
      <c r="S19" s="178"/>
      <c r="T19" s="179"/>
      <c r="U19" s="2"/>
      <c r="V19" s="2"/>
      <c r="W19" s="2"/>
      <c r="X19" s="2"/>
      <c r="Y19" s="2"/>
      <c r="Z19" s="2"/>
      <c r="AA19" s="2"/>
      <c r="AB19" s="2"/>
      <c r="AC19" s="2"/>
      <c r="AD19" s="2"/>
      <c r="AE19" s="2"/>
      <c r="AF19" s="2"/>
      <c r="AG19" s="2"/>
      <c r="AH19" s="2"/>
      <c r="AI19" s="2"/>
      <c r="AJ19" s="2"/>
      <c r="AK19" s="2"/>
      <c r="AL19" s="2"/>
    </row>
    <row r="20" spans="1:38" x14ac:dyDescent="0.3">
      <c r="A20" s="2"/>
      <c r="B20" s="180"/>
      <c r="C20" s="182" t="s">
        <v>566</v>
      </c>
      <c r="D20" s="182"/>
      <c r="E20" s="182"/>
      <c r="F20" s="182"/>
      <c r="G20" s="182"/>
      <c r="H20" s="182"/>
      <c r="I20" s="182"/>
      <c r="J20" s="182"/>
      <c r="K20" s="182"/>
      <c r="L20" s="182"/>
      <c r="M20" s="182"/>
      <c r="N20" s="182"/>
      <c r="O20" s="182"/>
      <c r="P20" s="182"/>
      <c r="Q20" s="182"/>
      <c r="R20" s="182"/>
      <c r="S20" s="182"/>
      <c r="T20" s="183"/>
      <c r="U20" s="2"/>
      <c r="V20" s="2"/>
      <c r="W20" s="2"/>
      <c r="X20" s="2"/>
      <c r="Y20" s="2"/>
      <c r="Z20" s="2"/>
      <c r="AA20" s="2"/>
      <c r="AB20" s="2"/>
      <c r="AC20" s="2"/>
      <c r="AD20" s="2"/>
      <c r="AE20" s="2"/>
      <c r="AF20" s="2"/>
      <c r="AG20" s="2"/>
      <c r="AH20" s="2"/>
      <c r="AI20" s="2"/>
      <c r="AJ20" s="2"/>
      <c r="AK20" s="2"/>
      <c r="AL20" s="2"/>
    </row>
    <row r="21" spans="1:38" x14ac:dyDescent="0.3">
      <c r="A21" s="2"/>
      <c r="B21" s="180"/>
      <c r="C21" s="182"/>
      <c r="D21" s="182"/>
      <c r="E21" s="182"/>
      <c r="F21" s="182"/>
      <c r="G21" s="182"/>
      <c r="H21" s="182"/>
      <c r="I21" s="182"/>
      <c r="J21" s="182"/>
      <c r="K21" s="182"/>
      <c r="L21" s="182"/>
      <c r="M21" s="182"/>
      <c r="N21" s="182"/>
      <c r="O21" s="182"/>
      <c r="P21" s="182"/>
      <c r="Q21" s="182"/>
      <c r="R21" s="182"/>
      <c r="S21" s="182"/>
      <c r="T21" s="183"/>
      <c r="U21" s="2"/>
      <c r="V21" s="2"/>
      <c r="W21" s="2"/>
      <c r="X21" s="2"/>
      <c r="Y21" s="2"/>
      <c r="Z21" s="2"/>
      <c r="AA21" s="2"/>
      <c r="AB21" s="2"/>
      <c r="AC21" s="2"/>
      <c r="AD21" s="2"/>
      <c r="AE21" s="2"/>
      <c r="AF21" s="2"/>
      <c r="AG21" s="2"/>
      <c r="AH21" s="2"/>
      <c r="AI21" s="2"/>
      <c r="AJ21" s="2"/>
      <c r="AK21" s="2"/>
      <c r="AL21" s="2"/>
    </row>
    <row r="22" spans="1:38" x14ac:dyDescent="0.3">
      <c r="A22" s="2"/>
      <c r="B22" s="180"/>
      <c r="C22" s="182" t="s">
        <v>688</v>
      </c>
      <c r="D22" s="182"/>
      <c r="E22" s="182"/>
      <c r="F22" s="182"/>
      <c r="G22" s="182"/>
      <c r="H22" s="182"/>
      <c r="I22" s="182"/>
      <c r="J22" s="182"/>
      <c r="K22" s="182"/>
      <c r="L22" s="182"/>
      <c r="M22" s="182"/>
      <c r="N22" s="182"/>
      <c r="O22" s="182"/>
      <c r="P22" s="182"/>
      <c r="Q22" s="182"/>
      <c r="R22" s="182"/>
      <c r="S22" s="182"/>
      <c r="T22" s="183"/>
      <c r="U22" s="2"/>
      <c r="V22" s="2"/>
      <c r="W22" s="2"/>
      <c r="X22" s="2"/>
      <c r="Y22" s="2"/>
      <c r="Z22" s="2"/>
      <c r="AA22" s="2"/>
      <c r="AB22" s="2"/>
      <c r="AC22" s="2"/>
      <c r="AD22" s="2"/>
      <c r="AE22" s="2"/>
      <c r="AF22" s="2"/>
      <c r="AG22" s="2"/>
      <c r="AH22" s="2"/>
      <c r="AI22" s="2"/>
      <c r="AJ22" s="2"/>
      <c r="AK22" s="2"/>
      <c r="AL22" s="2"/>
    </row>
    <row r="23" spans="1:38" x14ac:dyDescent="0.3">
      <c r="A23" s="2"/>
      <c r="B23" s="180"/>
      <c r="C23" s="182" t="s">
        <v>689</v>
      </c>
      <c r="D23" s="182"/>
      <c r="E23" s="182"/>
      <c r="F23" s="182"/>
      <c r="G23" s="182"/>
      <c r="H23" s="182"/>
      <c r="I23" s="182"/>
      <c r="J23" s="182"/>
      <c r="K23" s="182"/>
      <c r="L23" s="182"/>
      <c r="M23" s="182"/>
      <c r="N23" s="182"/>
      <c r="O23" s="182"/>
      <c r="P23" s="182"/>
      <c r="Q23" s="182"/>
      <c r="R23" s="182"/>
      <c r="S23" s="182"/>
      <c r="T23" s="183"/>
      <c r="U23" s="2"/>
      <c r="V23" s="2"/>
      <c r="W23" s="2"/>
      <c r="X23" s="2"/>
      <c r="Y23" s="2"/>
      <c r="Z23" s="2"/>
      <c r="AA23" s="2"/>
      <c r="AB23" s="2"/>
      <c r="AC23" s="2"/>
      <c r="AD23" s="2"/>
      <c r="AE23" s="2"/>
      <c r="AF23" s="2"/>
      <c r="AG23" s="2"/>
      <c r="AH23" s="2"/>
      <c r="AI23" s="2"/>
      <c r="AJ23" s="2"/>
      <c r="AK23" s="2"/>
      <c r="AL23" s="2"/>
    </row>
    <row r="24" spans="1:38" x14ac:dyDescent="0.3">
      <c r="A24" s="2"/>
      <c r="B24" s="180"/>
      <c r="C24" s="182"/>
      <c r="D24" s="182"/>
      <c r="E24" s="182"/>
      <c r="F24" s="182"/>
      <c r="G24" s="182"/>
      <c r="H24" s="182"/>
      <c r="I24" s="182"/>
      <c r="J24" s="182"/>
      <c r="K24" s="182"/>
      <c r="L24" s="182"/>
      <c r="M24" s="182"/>
      <c r="N24" s="182"/>
      <c r="O24" s="182"/>
      <c r="P24" s="182"/>
      <c r="Q24" s="182"/>
      <c r="R24" s="182"/>
      <c r="S24" s="182"/>
      <c r="T24" s="183"/>
      <c r="U24" s="2"/>
      <c r="V24" s="2"/>
      <c r="W24" s="2"/>
      <c r="X24" s="2"/>
      <c r="Y24" s="2"/>
      <c r="Z24" s="2"/>
      <c r="AA24" s="2"/>
      <c r="AB24" s="2"/>
      <c r="AC24" s="2"/>
      <c r="AD24" s="2"/>
      <c r="AE24" s="2"/>
      <c r="AF24" s="2"/>
      <c r="AG24" s="2"/>
      <c r="AH24" s="2"/>
      <c r="AI24" s="2"/>
      <c r="AJ24" s="2"/>
      <c r="AK24" s="2"/>
      <c r="AL24" s="2"/>
    </row>
    <row r="25" spans="1:38" x14ac:dyDescent="0.3">
      <c r="A25" s="2"/>
      <c r="B25" s="180"/>
      <c r="C25" s="182"/>
      <c r="D25" s="182"/>
      <c r="E25" s="182"/>
      <c r="F25" s="182"/>
      <c r="G25" s="182"/>
      <c r="H25" s="182"/>
      <c r="I25" s="182"/>
      <c r="J25" s="182"/>
      <c r="K25" s="182"/>
      <c r="L25" s="182"/>
      <c r="M25" s="182"/>
      <c r="N25" s="182"/>
      <c r="O25" s="182"/>
      <c r="P25" s="182"/>
      <c r="Q25" s="182"/>
      <c r="R25" s="182"/>
      <c r="S25" s="182"/>
      <c r="T25" s="183"/>
      <c r="U25" s="2"/>
      <c r="V25" s="2"/>
      <c r="W25" s="2"/>
      <c r="X25" s="2"/>
      <c r="Y25" s="2"/>
      <c r="Z25" s="2"/>
      <c r="AA25" s="2"/>
      <c r="AB25" s="2"/>
      <c r="AC25" s="2"/>
      <c r="AD25" s="2"/>
      <c r="AE25" s="2"/>
      <c r="AF25" s="2"/>
      <c r="AG25" s="2"/>
      <c r="AH25" s="2"/>
      <c r="AI25" s="2"/>
      <c r="AJ25" s="2"/>
      <c r="AK25" s="2"/>
      <c r="AL25" s="2"/>
    </row>
    <row r="26" spans="1:38" x14ac:dyDescent="0.3">
      <c r="A26" s="2"/>
      <c r="B26" s="180"/>
      <c r="C26" s="182"/>
      <c r="D26" s="182"/>
      <c r="E26" s="182"/>
      <c r="F26" s="182"/>
      <c r="G26" s="182"/>
      <c r="H26" s="182"/>
      <c r="I26" s="182"/>
      <c r="J26" s="182"/>
      <c r="K26" s="182"/>
      <c r="L26" s="182"/>
      <c r="M26" s="182"/>
      <c r="N26" s="182"/>
      <c r="O26" s="182"/>
      <c r="P26" s="182"/>
      <c r="Q26" s="182"/>
      <c r="R26" s="182"/>
      <c r="S26" s="182"/>
      <c r="T26" s="183"/>
      <c r="U26" s="2"/>
      <c r="V26" s="2"/>
      <c r="W26" s="2"/>
      <c r="X26" s="2"/>
      <c r="Y26" s="2"/>
      <c r="Z26" s="2"/>
      <c r="AA26" s="2"/>
      <c r="AB26" s="2"/>
      <c r="AC26" s="2"/>
      <c r="AD26" s="2"/>
      <c r="AE26" s="2"/>
      <c r="AF26" s="2"/>
      <c r="AG26" s="2"/>
      <c r="AH26" s="2"/>
      <c r="AI26" s="2"/>
      <c r="AJ26" s="2"/>
      <c r="AK26" s="2"/>
      <c r="AL26" s="2"/>
    </row>
    <row r="27" spans="1:38" x14ac:dyDescent="0.3">
      <c r="A27" s="2"/>
      <c r="B27" s="180"/>
      <c r="C27" s="182"/>
      <c r="D27" s="182"/>
      <c r="E27" s="182"/>
      <c r="F27" s="182"/>
      <c r="G27" s="182"/>
      <c r="H27" s="182"/>
      <c r="I27" s="182"/>
      <c r="J27" s="182"/>
      <c r="K27" s="182"/>
      <c r="L27" s="182"/>
      <c r="M27" s="182"/>
      <c r="N27" s="182"/>
      <c r="O27" s="182"/>
      <c r="P27" s="182"/>
      <c r="Q27" s="182"/>
      <c r="R27" s="182"/>
      <c r="S27" s="182"/>
      <c r="T27" s="183"/>
      <c r="U27" s="2"/>
      <c r="V27" s="2"/>
      <c r="W27" s="2"/>
      <c r="X27" s="2"/>
      <c r="Y27" s="2"/>
      <c r="Z27" s="2"/>
      <c r="AA27" s="2"/>
      <c r="AB27" s="2"/>
      <c r="AC27" s="2"/>
      <c r="AD27" s="2"/>
      <c r="AE27" s="2"/>
      <c r="AF27" s="2"/>
      <c r="AG27" s="2"/>
      <c r="AH27" s="2"/>
      <c r="AI27" s="2"/>
      <c r="AJ27" s="2"/>
      <c r="AK27" s="2"/>
      <c r="AL27" s="2"/>
    </row>
    <row r="28" spans="1:38" x14ac:dyDescent="0.3">
      <c r="A28" s="2"/>
      <c r="B28" s="180"/>
      <c r="C28" s="182"/>
      <c r="D28" s="182"/>
      <c r="E28" s="182"/>
      <c r="F28" s="182"/>
      <c r="G28" s="182"/>
      <c r="H28" s="182"/>
      <c r="I28" s="182"/>
      <c r="J28" s="182"/>
      <c r="K28" s="182"/>
      <c r="L28" s="182"/>
      <c r="M28" s="182"/>
      <c r="N28" s="182"/>
      <c r="O28" s="182"/>
      <c r="P28" s="182"/>
      <c r="Q28" s="182"/>
      <c r="R28" s="182"/>
      <c r="S28" s="182"/>
      <c r="T28" s="183"/>
      <c r="U28" s="2"/>
      <c r="V28" s="2"/>
      <c r="W28" s="2"/>
      <c r="X28" s="2"/>
      <c r="Y28" s="2"/>
      <c r="Z28" s="2"/>
      <c r="AA28" s="2"/>
      <c r="AB28" s="2"/>
      <c r="AC28" s="2"/>
      <c r="AD28" s="2"/>
      <c r="AE28" s="2"/>
      <c r="AF28" s="2"/>
      <c r="AG28" s="2"/>
      <c r="AH28" s="2"/>
      <c r="AI28" s="2"/>
      <c r="AJ28" s="2"/>
      <c r="AK28" s="2"/>
      <c r="AL28" s="2"/>
    </row>
    <row r="29" spans="1:38" x14ac:dyDescent="0.3">
      <c r="A29" s="2"/>
      <c r="B29" s="180"/>
      <c r="C29" s="182"/>
      <c r="D29" s="182"/>
      <c r="E29" s="182"/>
      <c r="F29" s="182"/>
      <c r="G29" s="182"/>
      <c r="H29" s="182"/>
      <c r="I29" s="182"/>
      <c r="J29" s="182"/>
      <c r="K29" s="182"/>
      <c r="L29" s="182"/>
      <c r="M29" s="182"/>
      <c r="N29" s="182"/>
      <c r="O29" s="182"/>
      <c r="P29" s="182"/>
      <c r="Q29" s="182"/>
      <c r="R29" s="182"/>
      <c r="S29" s="182"/>
      <c r="T29" s="183"/>
      <c r="U29" s="2"/>
      <c r="V29" s="2"/>
      <c r="W29" s="2"/>
      <c r="X29" s="2"/>
      <c r="Y29" s="2"/>
      <c r="Z29" s="2"/>
      <c r="AA29" s="2"/>
      <c r="AB29" s="2"/>
      <c r="AC29" s="2"/>
      <c r="AD29" s="2"/>
      <c r="AE29" s="2"/>
      <c r="AF29" s="2"/>
      <c r="AG29" s="2"/>
      <c r="AH29" s="2"/>
      <c r="AI29" s="2"/>
      <c r="AJ29" s="2"/>
      <c r="AK29" s="2"/>
      <c r="AL29" s="2"/>
    </row>
    <row r="30" spans="1:38" x14ac:dyDescent="0.3">
      <c r="A30" s="2"/>
      <c r="B30" s="180"/>
      <c r="C30" s="182"/>
      <c r="D30" s="182"/>
      <c r="E30" s="182"/>
      <c r="F30" s="182"/>
      <c r="G30" s="182"/>
      <c r="H30" s="182"/>
      <c r="I30" s="182"/>
      <c r="J30" s="182"/>
      <c r="K30" s="182"/>
      <c r="L30" s="182"/>
      <c r="M30" s="182"/>
      <c r="N30" s="182"/>
      <c r="O30" s="182"/>
      <c r="P30" s="182"/>
      <c r="Q30" s="182"/>
      <c r="R30" s="182"/>
      <c r="S30" s="182"/>
      <c r="T30" s="183"/>
      <c r="U30" s="2"/>
      <c r="V30" s="2"/>
      <c r="W30" s="2"/>
      <c r="X30" s="2"/>
      <c r="Y30" s="2"/>
      <c r="Z30" s="2"/>
      <c r="AA30" s="2"/>
      <c r="AB30" s="2"/>
      <c r="AC30" s="2"/>
      <c r="AD30" s="2"/>
      <c r="AE30" s="2"/>
      <c r="AF30" s="2"/>
      <c r="AG30" s="2"/>
      <c r="AH30" s="2"/>
      <c r="AI30" s="2"/>
      <c r="AJ30" s="2"/>
      <c r="AK30" s="2"/>
      <c r="AL30" s="2"/>
    </row>
    <row r="31" spans="1:38" x14ac:dyDescent="0.3">
      <c r="A31" s="2"/>
      <c r="B31" s="180"/>
      <c r="C31" s="182"/>
      <c r="D31" s="182"/>
      <c r="E31" s="182"/>
      <c r="F31" s="182"/>
      <c r="G31" s="182"/>
      <c r="H31" s="182"/>
      <c r="I31" s="182"/>
      <c r="J31" s="182"/>
      <c r="K31" s="182"/>
      <c r="L31" s="182"/>
      <c r="M31" s="182"/>
      <c r="N31" s="182"/>
      <c r="O31" s="182"/>
      <c r="P31" s="182"/>
      <c r="Q31" s="182"/>
      <c r="R31" s="182"/>
      <c r="S31" s="182"/>
      <c r="T31" s="183"/>
      <c r="U31" s="2"/>
      <c r="V31" s="2"/>
      <c r="W31" s="2"/>
      <c r="X31" s="2"/>
      <c r="Y31" s="2"/>
      <c r="Z31" s="2"/>
      <c r="AA31" s="2"/>
      <c r="AB31" s="2"/>
      <c r="AC31" s="2"/>
      <c r="AD31" s="2"/>
      <c r="AE31" s="2"/>
      <c r="AF31" s="2"/>
      <c r="AG31" s="2"/>
      <c r="AH31" s="2"/>
      <c r="AI31" s="2"/>
      <c r="AJ31" s="2"/>
      <c r="AK31" s="2"/>
      <c r="AL31" s="2"/>
    </row>
    <row r="32" spans="1:38" x14ac:dyDescent="0.3">
      <c r="A32" s="2"/>
      <c r="B32" s="180"/>
      <c r="C32" s="182"/>
      <c r="D32" s="182"/>
      <c r="E32" s="182"/>
      <c r="F32" s="182"/>
      <c r="G32" s="182"/>
      <c r="H32" s="182"/>
      <c r="I32" s="182"/>
      <c r="J32" s="182"/>
      <c r="K32" s="182"/>
      <c r="L32" s="182"/>
      <c r="M32" s="182"/>
      <c r="N32" s="182"/>
      <c r="O32" s="182"/>
      <c r="P32" s="182"/>
      <c r="Q32" s="182"/>
      <c r="R32" s="182"/>
      <c r="S32" s="182"/>
      <c r="T32" s="183"/>
      <c r="U32" s="2"/>
      <c r="V32" s="2"/>
      <c r="W32" s="2"/>
      <c r="X32" s="2"/>
      <c r="Y32" s="2"/>
      <c r="Z32" s="2"/>
      <c r="AA32" s="2"/>
      <c r="AB32" s="2"/>
      <c r="AC32" s="2"/>
      <c r="AD32" s="2"/>
      <c r="AE32" s="2"/>
      <c r="AF32" s="2"/>
      <c r="AG32" s="2"/>
      <c r="AH32" s="2"/>
      <c r="AI32" s="2"/>
      <c r="AJ32" s="2"/>
      <c r="AK32" s="2"/>
      <c r="AL32" s="2"/>
    </row>
    <row r="33" spans="1:38" x14ac:dyDescent="0.3">
      <c r="A33" s="2"/>
      <c r="B33" s="180"/>
      <c r="C33" s="182"/>
      <c r="D33" s="182"/>
      <c r="E33" s="182"/>
      <c r="F33" s="182"/>
      <c r="G33" s="182"/>
      <c r="H33" s="182"/>
      <c r="I33" s="182"/>
      <c r="J33" s="182"/>
      <c r="K33" s="182"/>
      <c r="L33" s="182"/>
      <c r="M33" s="182"/>
      <c r="N33" s="182"/>
      <c r="O33" s="182"/>
      <c r="P33" s="182"/>
      <c r="Q33" s="182"/>
      <c r="R33" s="182"/>
      <c r="S33" s="182"/>
      <c r="T33" s="183"/>
      <c r="U33" s="2"/>
      <c r="V33" s="2"/>
      <c r="W33" s="2"/>
      <c r="X33" s="2"/>
      <c r="Y33" s="2"/>
      <c r="Z33" s="2"/>
      <c r="AA33" s="2"/>
      <c r="AB33" s="2"/>
      <c r="AC33" s="2"/>
      <c r="AD33" s="2"/>
      <c r="AE33" s="2"/>
      <c r="AF33" s="2"/>
      <c r="AG33" s="2"/>
      <c r="AH33" s="2"/>
      <c r="AI33" s="2"/>
      <c r="AJ33" s="2"/>
      <c r="AK33" s="2"/>
      <c r="AL33" s="2"/>
    </row>
    <row r="34" spans="1:38" x14ac:dyDescent="0.3">
      <c r="A34" s="2"/>
      <c r="B34" s="180"/>
      <c r="C34" s="182"/>
      <c r="D34" s="182"/>
      <c r="E34" s="182"/>
      <c r="F34" s="182"/>
      <c r="G34" s="182"/>
      <c r="H34" s="182"/>
      <c r="I34" s="182"/>
      <c r="J34" s="182"/>
      <c r="K34" s="182"/>
      <c r="L34" s="182"/>
      <c r="M34" s="182"/>
      <c r="N34" s="182"/>
      <c r="O34" s="182"/>
      <c r="P34" s="182"/>
      <c r="Q34" s="182"/>
      <c r="R34" s="182"/>
      <c r="S34" s="182"/>
      <c r="T34" s="183"/>
      <c r="U34" s="2"/>
      <c r="V34" s="2"/>
      <c r="W34" s="2"/>
      <c r="X34" s="2"/>
      <c r="Y34" s="2"/>
      <c r="Z34" s="2"/>
      <c r="AA34" s="2"/>
      <c r="AB34" s="2"/>
      <c r="AC34" s="2"/>
      <c r="AD34" s="2"/>
      <c r="AE34" s="2"/>
      <c r="AF34" s="2"/>
      <c r="AG34" s="2"/>
      <c r="AH34" s="2"/>
      <c r="AI34" s="2"/>
      <c r="AJ34" s="2"/>
      <c r="AK34" s="2"/>
      <c r="AL34" s="2"/>
    </row>
    <row r="35" spans="1:38" x14ac:dyDescent="0.3">
      <c r="A35" s="2"/>
      <c r="B35" s="180"/>
      <c r="C35" s="182"/>
      <c r="D35" s="182"/>
      <c r="E35" s="182"/>
      <c r="F35" s="182"/>
      <c r="G35" s="182"/>
      <c r="H35" s="182"/>
      <c r="I35" s="182"/>
      <c r="J35" s="182"/>
      <c r="K35" s="182"/>
      <c r="L35" s="182"/>
      <c r="M35" s="182"/>
      <c r="N35" s="182"/>
      <c r="O35" s="182"/>
      <c r="P35" s="182"/>
      <c r="Q35" s="182"/>
      <c r="R35" s="182"/>
      <c r="S35" s="182"/>
      <c r="T35" s="183"/>
      <c r="U35" s="2"/>
      <c r="V35" s="2"/>
      <c r="W35" s="2"/>
      <c r="X35" s="2"/>
      <c r="Y35" s="2"/>
      <c r="Z35" s="2"/>
      <c r="AA35" s="2"/>
      <c r="AB35" s="2"/>
      <c r="AC35" s="2"/>
      <c r="AD35" s="2"/>
      <c r="AE35" s="2"/>
      <c r="AF35" s="2"/>
      <c r="AG35" s="2"/>
      <c r="AH35" s="2"/>
      <c r="AI35" s="2"/>
      <c r="AJ35" s="2"/>
      <c r="AK35" s="2"/>
      <c r="AL35" s="2"/>
    </row>
    <row r="36" spans="1:38" x14ac:dyDescent="0.3">
      <c r="A36" s="2"/>
      <c r="B36" s="180"/>
      <c r="C36" s="182"/>
      <c r="D36" s="182"/>
      <c r="E36" s="182"/>
      <c r="F36" s="182"/>
      <c r="G36" s="182"/>
      <c r="H36" s="182"/>
      <c r="I36" s="182"/>
      <c r="J36" s="182"/>
      <c r="K36" s="182"/>
      <c r="L36" s="182"/>
      <c r="M36" s="182"/>
      <c r="N36" s="182"/>
      <c r="O36" s="182"/>
      <c r="P36" s="182"/>
      <c r="Q36" s="182"/>
      <c r="R36" s="182"/>
      <c r="S36" s="182"/>
      <c r="T36" s="183"/>
      <c r="U36" s="2"/>
      <c r="V36" s="2"/>
      <c r="W36" s="2"/>
      <c r="X36" s="2"/>
      <c r="Y36" s="2"/>
      <c r="Z36" s="2"/>
      <c r="AA36" s="2"/>
      <c r="AB36" s="2"/>
      <c r="AC36" s="2"/>
      <c r="AD36" s="2"/>
      <c r="AE36" s="2"/>
      <c r="AF36" s="2"/>
      <c r="AG36" s="2"/>
      <c r="AH36" s="2"/>
      <c r="AI36" s="2"/>
      <c r="AJ36" s="2"/>
      <c r="AK36" s="2"/>
      <c r="AL36" s="2"/>
    </row>
    <row r="37" spans="1:38" x14ac:dyDescent="0.3">
      <c r="A37" s="2"/>
      <c r="B37" s="180"/>
      <c r="C37" s="182"/>
      <c r="D37" s="182"/>
      <c r="E37" s="182"/>
      <c r="F37" s="182"/>
      <c r="G37" s="182"/>
      <c r="H37" s="182"/>
      <c r="I37" s="182"/>
      <c r="J37" s="182"/>
      <c r="K37" s="182"/>
      <c r="L37" s="182"/>
      <c r="M37" s="182"/>
      <c r="N37" s="182"/>
      <c r="O37" s="182"/>
      <c r="P37" s="182"/>
      <c r="Q37" s="182"/>
      <c r="R37" s="182"/>
      <c r="S37" s="182"/>
      <c r="T37" s="183"/>
      <c r="U37" s="2"/>
      <c r="V37" s="2"/>
      <c r="W37" s="2"/>
      <c r="X37" s="2"/>
      <c r="Y37" s="2"/>
      <c r="Z37" s="2"/>
      <c r="AA37" s="2"/>
      <c r="AB37" s="2"/>
      <c r="AC37" s="2"/>
      <c r="AD37" s="2"/>
      <c r="AE37" s="2"/>
      <c r="AF37" s="2"/>
      <c r="AG37" s="2"/>
      <c r="AH37" s="2"/>
      <c r="AI37" s="2"/>
      <c r="AJ37" s="2"/>
      <c r="AK37" s="2"/>
      <c r="AL37" s="2"/>
    </row>
    <row r="38" spans="1:38" x14ac:dyDescent="0.3">
      <c r="A38" s="2"/>
      <c r="B38" s="184"/>
      <c r="C38" s="185"/>
      <c r="D38" s="185"/>
      <c r="E38" s="185"/>
      <c r="F38" s="185"/>
      <c r="G38" s="185"/>
      <c r="H38" s="185"/>
      <c r="I38" s="185"/>
      <c r="J38" s="185"/>
      <c r="K38" s="185"/>
      <c r="L38" s="185"/>
      <c r="M38" s="185"/>
      <c r="N38" s="185"/>
      <c r="O38" s="185"/>
      <c r="P38" s="185"/>
      <c r="Q38" s="185"/>
      <c r="R38" s="185"/>
      <c r="S38" s="185"/>
      <c r="T38" s="186"/>
      <c r="U38" s="2"/>
      <c r="V38" s="2"/>
      <c r="W38" s="2"/>
      <c r="X38" s="2"/>
      <c r="Y38" s="2"/>
      <c r="Z38" s="2"/>
      <c r="AA38" s="2"/>
      <c r="AB38" s="2"/>
      <c r="AC38" s="2"/>
      <c r="AD38" s="2"/>
      <c r="AE38" s="2"/>
      <c r="AF38" s="2"/>
      <c r="AG38" s="2"/>
      <c r="AH38" s="2"/>
      <c r="AI38" s="2"/>
      <c r="AJ38" s="2"/>
      <c r="AK38" s="2"/>
      <c r="AL38" s="2"/>
    </row>
    <row r="39" spans="1:38"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row>
    <row r="40" spans="1:38"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row>
    <row r="41" spans="1:38"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row>
    <row r="42" spans="1:38"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1:38"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1:38"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1:38"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1:38"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row>
    <row r="48" spans="1:38"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row>
    <row r="49" spans="1:38"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row r="50" spans="1:38"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1:38"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1:38"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1:38"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1:38"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1:38"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6" spans="1:38"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1:38"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1:38"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row>
    <row r="59" spans="1:38"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row r="60" spans="1:38"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1:38"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row>
    <row r="64" spans="1:38"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row>
    <row r="65" spans="1:38"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1:38"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67" spans="1:38"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1:38"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row>
    <row r="69" spans="1:38"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1:38"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1:38"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row r="72" spans="1:38"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row>
    <row r="73" spans="1:38"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row>
    <row r="74" spans="1:38"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row>
    <row r="75" spans="1:38"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row>
    <row r="76" spans="1:38"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row>
    <row r="77" spans="1:38"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row>
    <row r="78" spans="1:38"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1:38"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row>
    <row r="80" spans="1:38"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row>
    <row r="81" spans="1:38"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row>
    <row r="82" spans="1:38"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row>
    <row r="83" spans="1:38"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row>
    <row r="84" spans="1:38"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row>
    <row r="85" spans="1:38"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row>
    <row r="86" spans="1:38"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row>
    <row r="87" spans="1:38"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row>
    <row r="88" spans="1:38"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row>
    <row r="89" spans="1:38"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row>
    <row r="90" spans="1:38"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row>
    <row r="91" spans="1:38"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row>
    <row r="92" spans="1:38"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row>
    <row r="93" spans="1:38"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1:38"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1:38"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1:38"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1:38"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row>
    <row r="98" spans="1:38"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1:38"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row>
    <row r="100" spans="1:38"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row>
    <row r="101" spans="1:38"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row>
    <row r="102" spans="1:38" x14ac:dyDescent="0.3">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row>
    <row r="103" spans="1:38" x14ac:dyDescent="0.3">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row>
    <row r="104" spans="1:38" x14ac:dyDescent="0.3">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row>
    <row r="105" spans="1:38" x14ac:dyDescent="0.3">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row>
    <row r="106" spans="1:38" x14ac:dyDescent="0.3">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row>
    <row r="107" spans="1:38" x14ac:dyDescent="0.3">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row>
    <row r="108" spans="1:38" x14ac:dyDescent="0.3">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row>
    <row r="109" spans="1:38" x14ac:dyDescent="0.3">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row>
    <row r="110" spans="1:38" x14ac:dyDescent="0.3">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row>
    <row r="111" spans="1:38" x14ac:dyDescent="0.3">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row>
    <row r="112" spans="1:38" x14ac:dyDescent="0.3">
      <c r="B112" s="2"/>
      <c r="C112" s="122"/>
      <c r="D112" s="12"/>
      <c r="E112" s="12" t="s">
        <v>102</v>
      </c>
      <c r="F112" s="12" t="s">
        <v>103</v>
      </c>
      <c r="G112" s="447" t="s">
        <v>105</v>
      </c>
      <c r="H112" s="448"/>
      <c r="I112" s="122"/>
      <c r="J112" s="2"/>
      <c r="K112" s="2"/>
      <c r="L112" s="2"/>
      <c r="M112" s="2"/>
      <c r="N112" s="2"/>
      <c r="O112" s="2"/>
      <c r="P112" s="2"/>
      <c r="Q112" s="449" t="s">
        <v>180</v>
      </c>
      <c r="R112" s="450"/>
      <c r="S112" s="450"/>
      <c r="T112" s="450"/>
      <c r="U112" s="450"/>
      <c r="V112" s="450"/>
      <c r="W112" s="450"/>
      <c r="X112" s="451"/>
      <c r="Y112" s="2"/>
      <c r="Z112" s="2"/>
      <c r="AA112" s="2"/>
      <c r="AB112" s="2"/>
      <c r="AC112" s="2"/>
      <c r="AD112" s="2"/>
      <c r="AE112" s="2"/>
      <c r="AF112" s="2"/>
      <c r="AG112" s="2"/>
      <c r="AH112" s="2"/>
      <c r="AI112" s="2"/>
      <c r="AJ112" s="2"/>
      <c r="AK112" s="2"/>
      <c r="AL112" s="2"/>
    </row>
    <row r="113" spans="2:38" x14ac:dyDescent="0.3">
      <c r="B113" s="2"/>
      <c r="C113" s="123"/>
      <c r="D113" s="136" t="s">
        <v>99</v>
      </c>
      <c r="E113" s="14" t="s">
        <v>101</v>
      </c>
      <c r="F113" s="14" t="s">
        <v>104</v>
      </c>
      <c r="G113" s="12" t="s">
        <v>92</v>
      </c>
      <c r="H113" s="13" t="s">
        <v>106</v>
      </c>
      <c r="I113" s="16" t="s">
        <v>26</v>
      </c>
      <c r="J113" s="2"/>
      <c r="K113" s="2"/>
      <c r="L113" s="2"/>
      <c r="M113" s="2"/>
      <c r="N113" s="2"/>
      <c r="O113" s="2"/>
      <c r="P113" s="2"/>
      <c r="Q113" s="280"/>
      <c r="R113" s="280" t="s">
        <v>31</v>
      </c>
      <c r="S113" s="280" t="s">
        <v>164</v>
      </c>
      <c r="T113" s="280" t="s">
        <v>32</v>
      </c>
      <c r="U113" s="280" t="s">
        <v>165</v>
      </c>
      <c r="V113" s="280" t="s">
        <v>68</v>
      </c>
      <c r="W113" s="280" t="s">
        <v>34</v>
      </c>
      <c r="X113" s="280" t="s">
        <v>166</v>
      </c>
      <c r="Y113" s="2"/>
      <c r="Z113" s="2"/>
      <c r="AA113" s="2"/>
      <c r="AB113" s="2"/>
      <c r="AC113" s="2"/>
      <c r="AD113" s="2"/>
      <c r="AE113" s="2"/>
      <c r="AF113" s="2"/>
      <c r="AG113" s="2"/>
      <c r="AH113" s="2"/>
      <c r="AI113" s="2"/>
      <c r="AJ113" s="2"/>
      <c r="AK113" s="2"/>
      <c r="AL113" s="2"/>
    </row>
    <row r="114" spans="2:38" x14ac:dyDescent="0.3">
      <c r="B114" s="2"/>
      <c r="C114" s="10">
        <v>1</v>
      </c>
      <c r="D114" s="10">
        <v>37</v>
      </c>
      <c r="E114" s="10">
        <v>0.65</v>
      </c>
      <c r="F114" s="10">
        <f>SUM(D114*E114)</f>
        <v>24.05</v>
      </c>
      <c r="G114" s="111">
        <v>1.2E-2</v>
      </c>
      <c r="H114" s="111">
        <v>0.158</v>
      </c>
      <c r="I114" s="121">
        <v>0.03</v>
      </c>
      <c r="J114" s="2"/>
      <c r="K114" s="2"/>
      <c r="L114" s="2"/>
      <c r="M114" s="2"/>
      <c r="N114" s="2"/>
      <c r="O114" s="2"/>
      <c r="P114" s="2"/>
      <c r="Q114" s="10"/>
      <c r="R114" s="280" t="s">
        <v>177</v>
      </c>
      <c r="S114" s="146" t="s">
        <v>178</v>
      </c>
      <c r="T114" s="146" t="s">
        <v>177</v>
      </c>
      <c r="U114" s="146" t="s">
        <v>178</v>
      </c>
      <c r="V114" s="146" t="s">
        <v>178</v>
      </c>
      <c r="W114" s="146" t="s">
        <v>177</v>
      </c>
      <c r="X114" s="146" t="s">
        <v>179</v>
      </c>
      <c r="Y114" s="2"/>
      <c r="Z114" s="2"/>
      <c r="AA114" s="2"/>
      <c r="AB114" s="2"/>
      <c r="AC114" s="2"/>
      <c r="AD114" s="2"/>
      <c r="AE114" s="2"/>
      <c r="AF114" s="2"/>
      <c r="AG114" s="2"/>
      <c r="AH114" s="2"/>
      <c r="AI114" s="2"/>
      <c r="AJ114" s="2"/>
      <c r="AK114" s="2"/>
      <c r="AL114" s="2"/>
    </row>
    <row r="115" spans="2:38" x14ac:dyDescent="0.3">
      <c r="B115" s="2"/>
      <c r="C115" s="10">
        <v>2</v>
      </c>
      <c r="D115" s="10">
        <v>37</v>
      </c>
      <c r="E115" s="10">
        <v>0.65</v>
      </c>
      <c r="F115" s="10">
        <f t="shared" ref="F115:F125" si="4">SUM(D115*E115)</f>
        <v>24.05</v>
      </c>
      <c r="G115" s="111">
        <v>1.0999999999999999E-2</v>
      </c>
      <c r="H115" s="111">
        <v>0.19500000000000001</v>
      </c>
      <c r="I115" s="18">
        <v>0.03</v>
      </c>
      <c r="J115" s="2"/>
      <c r="K115" s="2"/>
      <c r="L115" s="2"/>
      <c r="M115" s="2"/>
      <c r="N115" s="2"/>
      <c r="O115" s="2"/>
      <c r="P115" s="2"/>
      <c r="Q115" s="10">
        <v>1</v>
      </c>
      <c r="R115" s="17">
        <v>248</v>
      </c>
      <c r="S115" s="124">
        <f t="shared" ref="S115:S126" si="5">SUM(G6/R115)</f>
        <v>6.225806451612903</v>
      </c>
      <c r="T115" s="17">
        <v>248</v>
      </c>
      <c r="U115" s="124">
        <f t="shared" ref="U115:U126" si="6">SUM(D6/T115)</f>
        <v>6.1923870967741932</v>
      </c>
      <c r="V115" s="124">
        <f t="shared" ref="V115:V126" si="7">SUM(E6/T115)</f>
        <v>0</v>
      </c>
      <c r="W115" s="17">
        <v>248</v>
      </c>
      <c r="X115" s="124">
        <f t="shared" ref="X115:X126" si="8">SUM(H6/W115)</f>
        <v>6.419354838709677</v>
      </c>
      <c r="Y115" s="2"/>
      <c r="Z115" s="2"/>
      <c r="AA115" s="2"/>
      <c r="AB115" s="2"/>
      <c r="AC115" s="2"/>
      <c r="AD115" s="2"/>
      <c r="AE115" s="2"/>
      <c r="AF115" s="2"/>
      <c r="AG115" s="2"/>
      <c r="AH115" s="2"/>
      <c r="AI115" s="2"/>
      <c r="AJ115" s="2"/>
      <c r="AK115" s="2"/>
      <c r="AL115" s="2"/>
    </row>
    <row r="116" spans="2:38" x14ac:dyDescent="0.3">
      <c r="B116" s="2"/>
      <c r="C116" s="10">
        <v>3</v>
      </c>
      <c r="D116" s="10">
        <v>38</v>
      </c>
      <c r="E116" s="10">
        <v>0.61</v>
      </c>
      <c r="F116" s="10">
        <f t="shared" si="4"/>
        <v>23.18</v>
      </c>
      <c r="G116" s="111">
        <v>2.8000000000000001E-2</v>
      </c>
      <c r="H116" s="111">
        <v>0.21199999999999999</v>
      </c>
      <c r="I116" s="18">
        <v>0.03</v>
      </c>
      <c r="J116" s="2"/>
      <c r="K116" s="2"/>
      <c r="L116" s="2"/>
      <c r="M116" s="2"/>
      <c r="N116" s="2"/>
      <c r="O116" s="2"/>
      <c r="P116" s="2"/>
      <c r="Q116" s="10">
        <v>2</v>
      </c>
      <c r="R116" s="17">
        <v>248</v>
      </c>
      <c r="S116" s="124">
        <f t="shared" si="5"/>
        <v>11.314516129032258</v>
      </c>
      <c r="T116" s="17">
        <v>248</v>
      </c>
      <c r="U116" s="124">
        <f t="shared" si="6"/>
        <v>13.296443548387098</v>
      </c>
      <c r="V116" s="124">
        <f t="shared" si="7"/>
        <v>0</v>
      </c>
      <c r="W116" s="17">
        <f>SUM(W115)</f>
        <v>248</v>
      </c>
      <c r="X116" s="124">
        <f t="shared" si="8"/>
        <v>12.778225806451612</v>
      </c>
      <c r="Y116" s="2"/>
      <c r="Z116" s="2"/>
      <c r="AA116" s="2"/>
      <c r="AB116" s="2"/>
      <c r="AC116" s="2"/>
      <c r="AD116" s="2"/>
      <c r="AE116" s="2"/>
      <c r="AF116" s="2"/>
      <c r="AG116" s="2"/>
      <c r="AH116" s="2"/>
      <c r="AI116" s="2"/>
      <c r="AJ116" s="2"/>
      <c r="AK116" s="2"/>
      <c r="AL116" s="2"/>
    </row>
    <row r="117" spans="2:38" x14ac:dyDescent="0.3">
      <c r="B117" s="2"/>
      <c r="C117" s="10">
        <v>4</v>
      </c>
      <c r="D117" s="10">
        <v>40</v>
      </c>
      <c r="E117" s="10">
        <v>0.59</v>
      </c>
      <c r="F117" s="10">
        <f t="shared" si="4"/>
        <v>23.599999999999998</v>
      </c>
      <c r="G117" s="111">
        <v>0.03</v>
      </c>
      <c r="H117" s="111">
        <v>0.19500000000000001</v>
      </c>
      <c r="I117" s="18">
        <v>0.03</v>
      </c>
      <c r="J117" s="2"/>
      <c r="K117" s="2"/>
      <c r="L117" s="2"/>
      <c r="M117" s="2"/>
      <c r="N117" s="2"/>
      <c r="O117" s="2"/>
      <c r="P117" s="2"/>
      <c r="Q117" s="10">
        <v>3</v>
      </c>
      <c r="R117" s="17">
        <v>248</v>
      </c>
      <c r="S117" s="124">
        <f t="shared" si="5"/>
        <v>17.294354838709676</v>
      </c>
      <c r="T117" s="17">
        <v>248</v>
      </c>
      <c r="U117" s="124">
        <f t="shared" si="6"/>
        <v>19.885705645161288</v>
      </c>
      <c r="V117" s="124">
        <f t="shared" si="7"/>
        <v>0</v>
      </c>
      <c r="W117" s="17">
        <f>SUM(W115)</f>
        <v>248</v>
      </c>
      <c r="X117" s="124">
        <f t="shared" si="8"/>
        <v>19.201612903225808</v>
      </c>
      <c r="Y117" s="2"/>
      <c r="Z117" s="2"/>
      <c r="AA117" s="2"/>
      <c r="AB117" s="2"/>
      <c r="AC117" s="2"/>
      <c r="AD117" s="2"/>
      <c r="AE117" s="2"/>
      <c r="AF117" s="2"/>
      <c r="AG117" s="2"/>
      <c r="AH117" s="2"/>
      <c r="AI117" s="2"/>
      <c r="AJ117" s="2"/>
      <c r="AK117" s="2"/>
      <c r="AL117" s="2"/>
    </row>
    <row r="118" spans="2:38" x14ac:dyDescent="0.3">
      <c r="B118" s="2"/>
      <c r="C118" s="10">
        <v>5</v>
      </c>
      <c r="D118" s="10">
        <v>40</v>
      </c>
      <c r="E118" s="10">
        <v>0.59</v>
      </c>
      <c r="F118" s="10">
        <f t="shared" si="4"/>
        <v>23.599999999999998</v>
      </c>
      <c r="G118" s="111">
        <v>2.7E-2</v>
      </c>
      <c r="H118" s="111">
        <v>0.19</v>
      </c>
      <c r="I118" s="18">
        <v>0.03</v>
      </c>
      <c r="J118" s="2"/>
      <c r="K118" s="2"/>
      <c r="L118" s="2"/>
      <c r="M118" s="2"/>
      <c r="N118" s="2"/>
      <c r="O118" s="2"/>
      <c r="P118" s="2"/>
      <c r="Q118" s="10">
        <v>4</v>
      </c>
      <c r="R118" s="17"/>
      <c r="S118" s="124" t="e">
        <f t="shared" si="5"/>
        <v>#DIV/0!</v>
      </c>
      <c r="T118" s="17">
        <v>248</v>
      </c>
      <c r="U118" s="124">
        <f t="shared" si="6"/>
        <v>27.01997177419355</v>
      </c>
      <c r="V118" s="124">
        <f t="shared" si="7"/>
        <v>0</v>
      </c>
      <c r="W118" s="17">
        <f>SUM(W115)</f>
        <v>248</v>
      </c>
      <c r="X118" s="124">
        <f t="shared" si="8"/>
        <v>25.633064516129032</v>
      </c>
      <c r="Y118" s="2"/>
      <c r="Z118" s="2"/>
      <c r="AA118" s="2"/>
      <c r="AB118" s="2"/>
      <c r="AC118" s="2"/>
      <c r="AD118" s="2"/>
      <c r="AE118" s="2"/>
      <c r="AF118" s="2"/>
      <c r="AG118" s="2"/>
      <c r="AH118" s="2"/>
      <c r="AI118" s="2"/>
      <c r="AJ118" s="2"/>
      <c r="AK118" s="2"/>
      <c r="AL118" s="2"/>
    </row>
    <row r="119" spans="2:38" x14ac:dyDescent="0.3">
      <c r="B119" s="2"/>
      <c r="C119" s="10">
        <v>6</v>
      </c>
      <c r="D119" s="10">
        <v>40</v>
      </c>
      <c r="E119" s="10">
        <v>0.59</v>
      </c>
      <c r="F119" s="10">
        <f t="shared" si="4"/>
        <v>23.599999999999998</v>
      </c>
      <c r="G119" s="111">
        <v>2.1000000000000001E-2</v>
      </c>
      <c r="H119" s="111">
        <v>0.14199999999999999</v>
      </c>
      <c r="I119" s="18">
        <v>0.03</v>
      </c>
      <c r="J119" s="2"/>
      <c r="K119" s="2"/>
      <c r="L119" s="2"/>
      <c r="M119" s="2"/>
      <c r="N119" s="2"/>
      <c r="O119" s="2"/>
      <c r="P119" s="2"/>
      <c r="Q119" s="10">
        <v>5</v>
      </c>
      <c r="R119" s="17"/>
      <c r="S119" s="124" t="e">
        <f t="shared" si="5"/>
        <v>#DIV/0!</v>
      </c>
      <c r="T119" s="17">
        <v>248</v>
      </c>
      <c r="U119" s="124">
        <f t="shared" si="6"/>
        <v>35.195955645161291</v>
      </c>
      <c r="V119" s="124">
        <f t="shared" si="7"/>
        <v>0</v>
      </c>
      <c r="W119" s="17">
        <f>SUM(W115)</f>
        <v>248</v>
      </c>
      <c r="X119" s="124">
        <f t="shared" si="8"/>
        <v>32.447580645161288</v>
      </c>
      <c r="Y119" s="2"/>
      <c r="Z119" s="2"/>
      <c r="AA119" s="2"/>
      <c r="AB119" s="2"/>
      <c r="AC119" s="2"/>
      <c r="AD119" s="2"/>
      <c r="AE119" s="2"/>
      <c r="AF119" s="2"/>
      <c r="AG119" s="2"/>
      <c r="AH119" s="2"/>
      <c r="AI119" s="2"/>
      <c r="AJ119" s="2"/>
      <c r="AK119" s="2"/>
      <c r="AL119" s="2"/>
    </row>
    <row r="120" spans="2:38" x14ac:dyDescent="0.3">
      <c r="B120" s="2"/>
      <c r="C120" s="10">
        <v>7</v>
      </c>
      <c r="D120" s="10">
        <v>40</v>
      </c>
      <c r="E120" s="10">
        <v>0.59</v>
      </c>
      <c r="F120" s="10">
        <f t="shared" si="4"/>
        <v>23.599999999999998</v>
      </c>
      <c r="G120" s="111">
        <v>2.1999999999999999E-2</v>
      </c>
      <c r="H120" s="111">
        <v>0.13900000000000001</v>
      </c>
      <c r="I120" s="18">
        <v>0.03</v>
      </c>
      <c r="J120" s="2"/>
      <c r="K120" s="2"/>
      <c r="L120" s="2"/>
      <c r="M120" s="2"/>
      <c r="N120" s="2"/>
      <c r="O120" s="2"/>
      <c r="P120" s="2"/>
      <c r="Q120" s="10">
        <v>6</v>
      </c>
      <c r="R120" s="17"/>
      <c r="S120" s="124" t="e">
        <f t="shared" si="5"/>
        <v>#DIV/0!</v>
      </c>
      <c r="T120" s="17">
        <v>248</v>
      </c>
      <c r="U120" s="124">
        <f t="shared" si="6"/>
        <v>37.044262096774197</v>
      </c>
      <c r="V120" s="124">
        <f t="shared" si="7"/>
        <v>0</v>
      </c>
      <c r="W120" s="17">
        <f>SUM(W115)</f>
        <v>248</v>
      </c>
      <c r="X120" s="124">
        <f t="shared" si="8"/>
        <v>33.899193548387096</v>
      </c>
      <c r="Y120" s="2"/>
      <c r="Z120" s="2"/>
      <c r="AA120" s="2"/>
      <c r="AB120" s="2"/>
      <c r="AC120" s="2"/>
      <c r="AD120" s="2"/>
      <c r="AE120" s="2"/>
      <c r="AF120" s="2"/>
      <c r="AG120" s="2"/>
      <c r="AH120" s="2"/>
      <c r="AI120" s="2"/>
      <c r="AJ120" s="2"/>
      <c r="AK120" s="2"/>
      <c r="AL120" s="2"/>
    </row>
    <row r="121" spans="2:38" x14ac:dyDescent="0.3">
      <c r="B121" s="2"/>
      <c r="C121" s="10">
        <v>8</v>
      </c>
      <c r="D121" s="10">
        <v>44</v>
      </c>
      <c r="E121" s="10"/>
      <c r="F121" s="10">
        <f t="shared" si="4"/>
        <v>0</v>
      </c>
      <c r="G121" s="111">
        <v>2.9000000000000001E-2</v>
      </c>
      <c r="H121" s="111">
        <v>0.16900000000000001</v>
      </c>
      <c r="I121" s="18">
        <v>0.03</v>
      </c>
      <c r="J121" s="2"/>
      <c r="K121" s="2"/>
      <c r="L121" s="2"/>
      <c r="M121" s="2"/>
      <c r="N121" s="2"/>
      <c r="O121" s="2"/>
      <c r="P121" s="2"/>
      <c r="Q121" s="10">
        <v>7</v>
      </c>
      <c r="R121" s="17"/>
      <c r="S121" s="124" t="e">
        <f t="shared" si="5"/>
        <v>#DIV/0!</v>
      </c>
      <c r="T121" s="17">
        <v>248</v>
      </c>
      <c r="U121" s="124">
        <f t="shared" si="6"/>
        <v>44.149193548387096</v>
      </c>
      <c r="V121" s="124">
        <f t="shared" si="7"/>
        <v>0</v>
      </c>
      <c r="W121" s="17">
        <f>SUM(W115)</f>
        <v>248</v>
      </c>
      <c r="X121" s="124">
        <f t="shared" si="8"/>
        <v>40.891129032258064</v>
      </c>
      <c r="Y121" s="2"/>
      <c r="Z121" s="2"/>
      <c r="AA121" s="2"/>
      <c r="AB121" s="2"/>
      <c r="AC121" s="2"/>
      <c r="AD121" s="2"/>
      <c r="AE121" s="2"/>
      <c r="AF121" s="2"/>
      <c r="AG121" s="2"/>
      <c r="AH121" s="2"/>
      <c r="AI121" s="2"/>
      <c r="AJ121" s="2"/>
      <c r="AK121" s="2"/>
      <c r="AL121" s="2"/>
    </row>
    <row r="122" spans="2:38" x14ac:dyDescent="0.3">
      <c r="B122" s="2"/>
      <c r="C122" s="10">
        <v>9</v>
      </c>
      <c r="D122" s="10">
        <v>46</v>
      </c>
      <c r="E122" s="10"/>
      <c r="F122" s="10">
        <f t="shared" si="4"/>
        <v>0</v>
      </c>
      <c r="G122" s="111">
        <v>2.5000000000000001E-2</v>
      </c>
      <c r="H122" s="111">
        <v>0.13</v>
      </c>
      <c r="I122" s="18">
        <v>0.03</v>
      </c>
      <c r="J122" s="2"/>
      <c r="K122" s="2"/>
      <c r="L122" s="2"/>
      <c r="M122" s="2"/>
      <c r="N122" s="2"/>
      <c r="O122" s="2"/>
      <c r="P122" s="2"/>
      <c r="Q122" s="10">
        <v>8</v>
      </c>
      <c r="R122" s="17"/>
      <c r="S122" s="124" t="e">
        <f t="shared" si="5"/>
        <v>#DIV/0!</v>
      </c>
      <c r="T122" s="17">
        <v>248</v>
      </c>
      <c r="U122" s="124">
        <f t="shared" si="6"/>
        <v>53.020161290322584</v>
      </c>
      <c r="V122" s="124">
        <f t="shared" si="7"/>
        <v>0</v>
      </c>
      <c r="W122" s="17">
        <f>SUM(W115)</f>
        <v>248</v>
      </c>
      <c r="X122" s="124">
        <f t="shared" si="8"/>
        <v>48.963709677419352</v>
      </c>
      <c r="Y122" s="2"/>
      <c r="Z122" s="2"/>
      <c r="AA122" s="2"/>
      <c r="AB122" s="2"/>
      <c r="AC122" s="2"/>
      <c r="AD122" s="2"/>
      <c r="AE122" s="2"/>
      <c r="AF122" s="2"/>
      <c r="AG122" s="2"/>
      <c r="AH122" s="2"/>
      <c r="AI122" s="2"/>
      <c r="AJ122" s="2"/>
      <c r="AK122" s="2"/>
      <c r="AL122" s="2"/>
    </row>
    <row r="123" spans="2:38" x14ac:dyDescent="0.3">
      <c r="B123" s="2"/>
      <c r="C123" s="10">
        <v>10</v>
      </c>
      <c r="D123" s="10">
        <v>44</v>
      </c>
      <c r="E123" s="10"/>
      <c r="F123" s="10">
        <f t="shared" si="4"/>
        <v>0</v>
      </c>
      <c r="G123" s="111">
        <v>2.3E-2</v>
      </c>
      <c r="H123" s="111">
        <v>0.11899999999999999</v>
      </c>
      <c r="I123" s="18">
        <v>0.03</v>
      </c>
      <c r="J123" s="2"/>
      <c r="K123" s="2"/>
      <c r="L123" s="2"/>
      <c r="M123" s="2"/>
      <c r="N123" s="2"/>
      <c r="O123" s="2"/>
      <c r="P123" s="2"/>
      <c r="Q123" s="10">
        <v>9</v>
      </c>
      <c r="R123" s="17"/>
      <c r="S123" s="124" t="e">
        <f t="shared" si="5"/>
        <v>#DIV/0!</v>
      </c>
      <c r="T123" s="17">
        <v>248</v>
      </c>
      <c r="U123" s="124">
        <f t="shared" si="6"/>
        <v>60.653225806451616</v>
      </c>
      <c r="V123" s="124">
        <f t="shared" si="7"/>
        <v>0</v>
      </c>
      <c r="W123" s="17">
        <f>SUM(W115)</f>
        <v>248</v>
      </c>
      <c r="X123" s="124">
        <f t="shared" si="8"/>
        <v>55.310483870967744</v>
      </c>
      <c r="Y123" s="2"/>
      <c r="Z123" s="2"/>
      <c r="AA123" s="2"/>
      <c r="AB123" s="2"/>
      <c r="AC123" s="2"/>
      <c r="AD123" s="2"/>
      <c r="AE123" s="2"/>
      <c r="AF123" s="2"/>
      <c r="AG123" s="2"/>
      <c r="AH123" s="2"/>
      <c r="AI123" s="2"/>
      <c r="AJ123" s="2"/>
      <c r="AK123" s="2"/>
      <c r="AL123" s="2"/>
    </row>
    <row r="124" spans="2:38" x14ac:dyDescent="0.3">
      <c r="B124" s="2"/>
      <c r="C124" s="10">
        <v>11</v>
      </c>
      <c r="D124" s="10">
        <v>44</v>
      </c>
      <c r="E124" s="10"/>
      <c r="F124" s="10">
        <f t="shared" si="4"/>
        <v>0</v>
      </c>
      <c r="G124" s="111">
        <v>2.5999999999999999E-2</v>
      </c>
      <c r="H124" s="111">
        <v>0.11799999999999999</v>
      </c>
      <c r="I124" s="18">
        <v>0.03</v>
      </c>
      <c r="J124" s="2"/>
      <c r="K124" s="2"/>
      <c r="L124" s="2"/>
      <c r="M124" s="2"/>
      <c r="N124" s="2"/>
      <c r="O124" s="2"/>
      <c r="P124" s="2"/>
      <c r="Q124" s="10">
        <v>10</v>
      </c>
      <c r="R124" s="17"/>
      <c r="S124" s="124" t="e">
        <f t="shared" si="5"/>
        <v>#DIV/0!</v>
      </c>
      <c r="T124" s="17">
        <v>248</v>
      </c>
      <c r="U124" s="124">
        <f t="shared" si="6"/>
        <v>66.197580645161295</v>
      </c>
      <c r="V124" s="124">
        <f t="shared" si="7"/>
        <v>0</v>
      </c>
      <c r="W124" s="17">
        <f>SUM(W115)</f>
        <v>248</v>
      </c>
      <c r="X124" s="124">
        <f t="shared" si="8"/>
        <v>62.270161290322584</v>
      </c>
      <c r="Y124" s="2"/>
      <c r="Z124" s="2"/>
      <c r="AA124" s="2"/>
      <c r="AB124" s="2"/>
      <c r="AC124" s="2"/>
      <c r="AD124" s="2"/>
      <c r="AE124" s="2"/>
      <c r="AF124" s="2"/>
      <c r="AG124" s="2"/>
      <c r="AH124" s="2"/>
      <c r="AI124" s="2"/>
      <c r="AJ124" s="2"/>
      <c r="AK124" s="2"/>
      <c r="AL124" s="2"/>
    </row>
    <row r="125" spans="2:38" x14ac:dyDescent="0.3">
      <c r="B125" s="2"/>
      <c r="C125" s="10">
        <v>12</v>
      </c>
      <c r="D125" s="10">
        <v>44</v>
      </c>
      <c r="E125" s="10"/>
      <c r="F125" s="10">
        <f t="shared" si="4"/>
        <v>0</v>
      </c>
      <c r="G125" s="111">
        <v>2.5000000000000001E-2</v>
      </c>
      <c r="H125" s="111">
        <v>0.11799999999999999</v>
      </c>
      <c r="I125" s="18">
        <v>0.03</v>
      </c>
      <c r="J125" s="2"/>
      <c r="K125" s="2"/>
      <c r="L125" s="2"/>
      <c r="M125" s="2"/>
      <c r="N125" s="2"/>
      <c r="O125" s="2"/>
      <c r="P125" s="2"/>
      <c r="Q125" s="10">
        <v>11</v>
      </c>
      <c r="R125" s="17"/>
      <c r="S125" s="124" t="e">
        <f t="shared" si="5"/>
        <v>#DIV/0!</v>
      </c>
      <c r="T125" s="17">
        <v>248</v>
      </c>
      <c r="U125" s="124">
        <f t="shared" si="6"/>
        <v>72.552419354838705</v>
      </c>
      <c r="V125" s="124">
        <f t="shared" si="7"/>
        <v>0</v>
      </c>
      <c r="W125" s="17">
        <f>SUM(W115)</f>
        <v>248</v>
      </c>
      <c r="X125" s="124">
        <f t="shared" si="8"/>
        <v>68.721774193548384</v>
      </c>
      <c r="Y125" s="2"/>
      <c r="Z125" s="2"/>
      <c r="AA125" s="2"/>
      <c r="AB125" s="2"/>
      <c r="AC125" s="2"/>
      <c r="AD125" s="2"/>
      <c r="AE125" s="2"/>
      <c r="AF125" s="2"/>
      <c r="AG125" s="2"/>
      <c r="AH125" s="2"/>
      <c r="AI125" s="2"/>
      <c r="AJ125" s="2"/>
      <c r="AK125" s="2"/>
      <c r="AL125" s="2"/>
    </row>
    <row r="126" spans="2:38" x14ac:dyDescent="0.3">
      <c r="B126" s="2"/>
      <c r="C126" s="2"/>
      <c r="D126" s="2"/>
      <c r="E126" s="2"/>
      <c r="F126" s="2"/>
      <c r="G126" s="2"/>
      <c r="H126" s="2"/>
      <c r="I126" s="2"/>
      <c r="J126" s="2"/>
      <c r="K126" s="2"/>
      <c r="L126" s="2"/>
      <c r="M126" s="2"/>
      <c r="N126" s="2"/>
      <c r="O126" s="2"/>
      <c r="P126" s="2"/>
      <c r="Q126" s="10">
        <v>12</v>
      </c>
      <c r="R126" s="17"/>
      <c r="S126" s="124" t="e">
        <f t="shared" si="5"/>
        <v>#DIV/0!</v>
      </c>
      <c r="T126" s="17">
        <v>248</v>
      </c>
      <c r="U126" s="124">
        <f t="shared" si="6"/>
        <v>73.596774193548384</v>
      </c>
      <c r="V126" s="124">
        <f t="shared" si="7"/>
        <v>0</v>
      </c>
      <c r="W126" s="19">
        <f>SUM(W115)</f>
        <v>248</v>
      </c>
      <c r="X126" s="124">
        <f t="shared" si="8"/>
        <v>74.520161290322577</v>
      </c>
      <c r="Y126" s="2"/>
      <c r="Z126" s="2"/>
      <c r="AA126" s="2"/>
      <c r="AB126" s="2"/>
      <c r="AC126" s="2"/>
      <c r="AD126" s="2"/>
      <c r="AE126" s="2"/>
      <c r="AF126" s="2"/>
      <c r="AG126" s="2"/>
      <c r="AH126" s="2"/>
      <c r="AI126" s="2"/>
      <c r="AJ126" s="2"/>
      <c r="AK126" s="2"/>
      <c r="AL126" s="2"/>
    </row>
    <row r="127" spans="2:38" x14ac:dyDescent="0.3">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row>
    <row r="128" spans="2:38" x14ac:dyDescent="0.3">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row>
    <row r="129" spans="2:38" x14ac:dyDescent="0.3">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row>
    <row r="130" spans="2:38" x14ac:dyDescent="0.3">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row>
    <row r="131" spans="2:38" x14ac:dyDescent="0.3">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row>
    <row r="132" spans="2:38" x14ac:dyDescent="0.3">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row>
    <row r="133" spans="2:38" x14ac:dyDescent="0.3">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row>
    <row r="134" spans="2:38" x14ac:dyDescent="0.3">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row>
    <row r="135" spans="2:38" x14ac:dyDescent="0.3">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row>
    <row r="136" spans="2:38" x14ac:dyDescent="0.3">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row>
    <row r="137" spans="2:38" x14ac:dyDescent="0.3">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row>
    <row r="138" spans="2:38" x14ac:dyDescent="0.3">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row>
    <row r="139" spans="2:38" x14ac:dyDescent="0.3">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row>
    <row r="140" spans="2:38" x14ac:dyDescent="0.3">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row>
    <row r="141" spans="2:38" x14ac:dyDescent="0.3">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row>
    <row r="142" spans="2:38" x14ac:dyDescent="0.3">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row>
    <row r="143" spans="2:38" x14ac:dyDescent="0.3">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row>
    <row r="144" spans="2:38" x14ac:dyDescent="0.3">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row>
    <row r="145" spans="2:38" x14ac:dyDescent="0.3">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row>
    <row r="146" spans="2:38" x14ac:dyDescent="0.3">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row>
    <row r="147" spans="2:38" x14ac:dyDescent="0.3">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row>
    <row r="148" spans="2:38" x14ac:dyDescent="0.3">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row>
    <row r="149" spans="2:38" x14ac:dyDescent="0.3">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row>
    <row r="150" spans="2:38" x14ac:dyDescent="0.3">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row>
    <row r="151" spans="2:38" x14ac:dyDescent="0.3">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row>
    <row r="152" spans="2:38" x14ac:dyDescent="0.3">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row>
    <row r="153" spans="2:38" x14ac:dyDescent="0.3">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row>
    <row r="154" spans="2:38" x14ac:dyDescent="0.3">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row>
    <row r="155" spans="2:38" x14ac:dyDescent="0.3">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row>
    <row r="156" spans="2:38" x14ac:dyDescent="0.3">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row>
    <row r="157" spans="2:38" x14ac:dyDescent="0.3">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row>
    <row r="158" spans="2:38" x14ac:dyDescent="0.3">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row>
    <row r="159" spans="2:38" x14ac:dyDescent="0.3">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row>
    <row r="160" spans="2:38" x14ac:dyDescent="0.3">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row>
    <row r="161" spans="2:38" x14ac:dyDescent="0.3">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row>
    <row r="162" spans="2:38" x14ac:dyDescent="0.3">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row>
    <row r="163" spans="2:38" x14ac:dyDescent="0.3">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row>
    <row r="164" spans="2:38" x14ac:dyDescent="0.3">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row>
    <row r="165" spans="2:38" x14ac:dyDescent="0.3">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row>
    <row r="166" spans="2:38" x14ac:dyDescent="0.3">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row>
    <row r="167" spans="2:38" x14ac:dyDescent="0.3">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row>
    <row r="168" spans="2:38" x14ac:dyDescent="0.3">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row>
    <row r="169" spans="2:38" x14ac:dyDescent="0.3">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row>
    <row r="170" spans="2:38" x14ac:dyDescent="0.3">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row>
    <row r="171" spans="2:38" x14ac:dyDescent="0.3">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row>
    <row r="172" spans="2:38" x14ac:dyDescent="0.3">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row>
    <row r="173" spans="2:38" x14ac:dyDescent="0.3">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row>
    <row r="174" spans="2:38" x14ac:dyDescent="0.3">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row>
    <row r="175" spans="2:38" x14ac:dyDescent="0.3">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row>
    <row r="176" spans="2:38" x14ac:dyDescent="0.3">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row>
    <row r="177" spans="2:38" x14ac:dyDescent="0.3">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row>
    <row r="178" spans="2:38" x14ac:dyDescent="0.3">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row>
    <row r="179" spans="2:38" x14ac:dyDescent="0.3">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row>
    <row r="180" spans="2:38" x14ac:dyDescent="0.3">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row>
    <row r="181" spans="2:38" x14ac:dyDescent="0.3">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row>
    <row r="182" spans="2:38" x14ac:dyDescent="0.3">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row>
    <row r="183" spans="2:38" x14ac:dyDescent="0.3">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row>
    <row r="184" spans="2:38" x14ac:dyDescent="0.3">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row>
    <row r="185" spans="2:38" x14ac:dyDescent="0.3">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row>
    <row r="186" spans="2:38" x14ac:dyDescent="0.3">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row>
    <row r="187" spans="2:38" x14ac:dyDescent="0.3">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row>
    <row r="188" spans="2:38" x14ac:dyDescent="0.3">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row>
    <row r="189" spans="2:38" x14ac:dyDescent="0.3">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row>
    <row r="190" spans="2:38" x14ac:dyDescent="0.3">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row>
    <row r="191" spans="2:38" x14ac:dyDescent="0.3">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row>
    <row r="192" spans="2:38" x14ac:dyDescent="0.3">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row>
    <row r="193" spans="2:38" x14ac:dyDescent="0.3">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row>
    <row r="194" spans="2:38" x14ac:dyDescent="0.3">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row>
    <row r="195" spans="2:38" x14ac:dyDescent="0.3">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row>
    <row r="196" spans="2:38" x14ac:dyDescent="0.3">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row>
    <row r="197" spans="2:38" x14ac:dyDescent="0.3">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row>
    <row r="198" spans="2:38" x14ac:dyDescent="0.3">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row>
    <row r="199" spans="2:38" x14ac:dyDescent="0.3">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row>
    <row r="200" spans="2:38" x14ac:dyDescent="0.3">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row>
    <row r="201" spans="2:38" x14ac:dyDescent="0.3">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row>
    <row r="202" spans="2:38" x14ac:dyDescent="0.3">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row>
    <row r="203" spans="2:38" x14ac:dyDescent="0.3">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row>
    <row r="204" spans="2:38" x14ac:dyDescent="0.3">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row>
    <row r="205" spans="2:38" x14ac:dyDescent="0.3">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row>
    <row r="206" spans="2:38" x14ac:dyDescent="0.3">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row>
    <row r="207" spans="2:38" x14ac:dyDescent="0.3">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row>
    <row r="208" spans="2:38" x14ac:dyDescent="0.3">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row>
    <row r="209" spans="2:38" x14ac:dyDescent="0.3">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row>
    <row r="210" spans="2:38" x14ac:dyDescent="0.3">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row>
    <row r="211" spans="2:38" x14ac:dyDescent="0.3">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row>
    <row r="212" spans="2:38" x14ac:dyDescent="0.3">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row>
    <row r="213" spans="2:38" x14ac:dyDescent="0.3">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row>
    <row r="214" spans="2:38" x14ac:dyDescent="0.3">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row>
    <row r="215" spans="2:38" x14ac:dyDescent="0.3">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row>
    <row r="216" spans="2:38" x14ac:dyDescent="0.3">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row>
    <row r="217" spans="2:38" x14ac:dyDescent="0.3">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row>
    <row r="218" spans="2:38" x14ac:dyDescent="0.3">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row>
    <row r="219" spans="2:38" x14ac:dyDescent="0.3">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row>
    <row r="220" spans="2:38" x14ac:dyDescent="0.3">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row>
    <row r="221" spans="2:38" x14ac:dyDescent="0.3">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row>
    <row r="222" spans="2:38" x14ac:dyDescent="0.3">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row>
    <row r="223" spans="2:38" x14ac:dyDescent="0.3">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row>
    <row r="224" spans="2:38" x14ac:dyDescent="0.3">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row>
    <row r="225" spans="2:38" x14ac:dyDescent="0.3">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row>
    <row r="226" spans="2:38" x14ac:dyDescent="0.3">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row>
    <row r="227" spans="2:38" x14ac:dyDescent="0.3">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row>
    <row r="228" spans="2:38" x14ac:dyDescent="0.3">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row>
    <row r="229" spans="2:38" x14ac:dyDescent="0.3">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row>
    <row r="230" spans="2:38" x14ac:dyDescent="0.3">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row>
    <row r="231" spans="2:38" x14ac:dyDescent="0.3">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row>
    <row r="232" spans="2:38" x14ac:dyDescent="0.3">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row>
    <row r="233" spans="2:38" x14ac:dyDescent="0.3">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row>
    <row r="234" spans="2:38" x14ac:dyDescent="0.3">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row>
    <row r="235" spans="2:38" x14ac:dyDescent="0.3">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row>
    <row r="236" spans="2:38" x14ac:dyDescent="0.3">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row>
    <row r="237" spans="2:38" x14ac:dyDescent="0.3">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row>
    <row r="238" spans="2:38" x14ac:dyDescent="0.3">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row>
    <row r="239" spans="2:38" x14ac:dyDescent="0.3">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row>
    <row r="240" spans="2:38" x14ac:dyDescent="0.3">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3">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3">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3">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3">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3">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3">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3">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3">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3">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3">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3">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3">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3">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3">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3">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3">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3">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3">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3">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3">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3">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3">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3">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sheetData>
  <mergeCells count="3">
    <mergeCell ref="Q112:X112"/>
    <mergeCell ref="G112:H112"/>
    <mergeCell ref="B3:H4"/>
  </mergeCells>
  <hyperlinks>
    <hyperlink ref="G112:H112" location="sykefr!A1" display="sjukefråvere i %"/>
    <hyperlink ref="D113" location="'tal tils'!A1" display="tal tils"/>
    <hyperlink ref="A1" location="FREMSIDE_ØKONOMI!A1" display="TILBAKE TIL FRAMSIDA"/>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Z102"/>
  <sheetViews>
    <sheetView workbookViewId="0"/>
  </sheetViews>
  <sheetFormatPr baseColWidth="10" defaultColWidth="11.453125" defaultRowHeight="12" x14ac:dyDescent="0.3"/>
  <cols>
    <col min="1" max="1" width="2.26953125" style="1" customWidth="1"/>
    <col min="2" max="2" width="2.81640625" style="1" customWidth="1"/>
    <col min="3" max="3" width="5.7265625" style="1" customWidth="1"/>
    <col min="4" max="4" width="6.453125" style="1" customWidth="1"/>
    <col min="5" max="5" width="6.54296875" style="1" customWidth="1"/>
    <col min="6" max="6" width="7.54296875" style="1" customWidth="1"/>
    <col min="7" max="7" width="7.453125" style="1" customWidth="1"/>
    <col min="8" max="8" width="7.1796875" style="1" customWidth="1"/>
    <col min="9" max="11" width="5.7265625" style="1" customWidth="1"/>
    <col min="12" max="14" width="11.453125" style="1"/>
    <col min="15" max="15" width="3.81640625" style="1" customWidth="1"/>
    <col min="16" max="16" width="2.54296875" style="1" customWidth="1"/>
    <col min="17" max="17" width="5.1796875" style="1" customWidth="1"/>
    <col min="18" max="18" width="6.81640625" style="1" customWidth="1"/>
    <col min="19" max="19" width="5.1796875" style="1" customWidth="1"/>
    <col min="20" max="20" width="6.81640625" style="1" customWidth="1"/>
    <col min="21" max="21" width="6.26953125" style="1" customWidth="1"/>
    <col min="22" max="22" width="5.7265625" style="1" customWidth="1"/>
    <col min="23" max="23" width="6.26953125" style="1" customWidth="1"/>
    <col min="24" max="16384" width="11.453125" style="1"/>
  </cols>
  <sheetData>
    <row r="1" spans="1:78" ht="14.5" x14ac:dyDescent="0.35">
      <c r="A1" s="163" t="s">
        <v>36</v>
      </c>
      <c r="B1"/>
      <c r="C1"/>
      <c r="D1"/>
      <c r="E1" s="2"/>
      <c r="F1" s="2"/>
      <c r="G1" s="2"/>
      <c r="H1" s="2"/>
      <c r="I1" s="6"/>
      <c r="J1" s="6"/>
      <c r="K1" s="6"/>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78" ht="15" customHeight="1" x14ac:dyDescent="0.3">
      <c r="A3" s="2"/>
      <c r="B3" s="432" t="s">
        <v>533</v>
      </c>
      <c r="C3" s="433"/>
      <c r="D3" s="433"/>
      <c r="E3" s="433"/>
      <c r="F3" s="433"/>
      <c r="G3" s="433"/>
      <c r="H3" s="434"/>
      <c r="I3" s="196" t="s">
        <v>50</v>
      </c>
      <c r="J3" s="196" t="s">
        <v>91</v>
      </c>
      <c r="K3" s="23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row>
    <row r="4" spans="1:78" x14ac:dyDescent="0.3">
      <c r="A4" s="2"/>
      <c r="B4" s="435"/>
      <c r="C4" s="436"/>
      <c r="D4" s="436"/>
      <c r="E4" s="436"/>
      <c r="F4" s="436"/>
      <c r="G4" s="436"/>
      <c r="H4" s="437"/>
      <c r="I4" s="23" t="s">
        <v>29</v>
      </c>
      <c r="J4" s="23" t="s">
        <v>30</v>
      </c>
      <c r="K4" s="234"/>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row>
    <row r="5" spans="1:78" x14ac:dyDescent="0.3">
      <c r="A5" s="2"/>
      <c r="B5" s="195"/>
      <c r="C5" s="212" t="s">
        <v>209</v>
      </c>
      <c r="D5" s="195" t="s">
        <v>210</v>
      </c>
      <c r="E5" s="195"/>
      <c r="F5" s="195" t="s">
        <v>33</v>
      </c>
      <c r="G5" s="195" t="s">
        <v>31</v>
      </c>
      <c r="H5" s="199" t="s">
        <v>34</v>
      </c>
      <c r="I5" s="26" t="s">
        <v>2</v>
      </c>
      <c r="J5" s="26" t="s">
        <v>35</v>
      </c>
      <c r="K5" s="26" t="s">
        <v>154</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row>
    <row r="6" spans="1:78" x14ac:dyDescent="0.3">
      <c r="A6" s="2"/>
      <c r="B6" s="5">
        <v>1</v>
      </c>
      <c r="C6" s="193">
        <v>95</v>
      </c>
      <c r="D6" s="214">
        <v>27.303999999999998</v>
      </c>
      <c r="E6" s="214"/>
      <c r="F6" s="214">
        <f>SUM(C6-D6)</f>
        <v>67.695999999999998</v>
      </c>
      <c r="G6" s="214">
        <v>867</v>
      </c>
      <c r="H6" s="214">
        <v>445</v>
      </c>
      <c r="I6" s="41">
        <f>SUM(C6/D$17)</f>
        <v>8.3278106799350604E-2</v>
      </c>
      <c r="J6" s="41">
        <f>SUM(D6/D$17)</f>
        <v>2.3935004505783879E-2</v>
      </c>
      <c r="K6" s="245">
        <f>SUM(I6-J6)</f>
        <v>5.9343102293566721E-2</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row>
    <row r="7" spans="1:78" x14ac:dyDescent="0.3">
      <c r="A7" s="2"/>
      <c r="B7" s="5">
        <v>2</v>
      </c>
      <c r="C7" s="193">
        <v>180</v>
      </c>
      <c r="D7" s="214">
        <v>152.596</v>
      </c>
      <c r="E7" s="214"/>
      <c r="F7" s="214">
        <f t="shared" ref="F7:F17" si="0">SUM(C7-D7)</f>
        <v>27.403999999999996</v>
      </c>
      <c r="G7" s="214">
        <v>1076</v>
      </c>
      <c r="H7" s="214">
        <v>909</v>
      </c>
      <c r="I7" s="41">
        <f t="shared" ref="I7:I17" si="1">SUM(C7/D$17)</f>
        <v>0.15779009709350639</v>
      </c>
      <c r="J7" s="41">
        <f t="shared" ref="J7:J17" si="2">SUM(D7/D$17)</f>
        <v>0.13376743142267059</v>
      </c>
      <c r="K7" s="245">
        <f t="shared" ref="K7:K17" si="3">SUM(I7-J7)</f>
        <v>2.4022665670835802E-2</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row>
    <row r="8" spans="1:78" x14ac:dyDescent="0.3">
      <c r="A8" s="2"/>
      <c r="B8" s="5">
        <v>3</v>
      </c>
      <c r="C8" s="193">
        <v>100</v>
      </c>
      <c r="D8" s="214">
        <v>221.84700000000001</v>
      </c>
      <c r="E8" s="214"/>
      <c r="F8" s="214">
        <f t="shared" si="0"/>
        <v>-121.84700000000001</v>
      </c>
      <c r="G8" s="214">
        <v>1610</v>
      </c>
      <c r="H8" s="214">
        <v>1361</v>
      </c>
      <c r="I8" s="41">
        <f t="shared" si="1"/>
        <v>8.7661165051948001E-2</v>
      </c>
      <c r="J8" s="41">
        <f t="shared" si="2"/>
        <v>0.19447366483279507</v>
      </c>
      <c r="K8" s="245">
        <f t="shared" si="3"/>
        <v>-0.10681249978084707</v>
      </c>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row>
    <row r="9" spans="1:78" x14ac:dyDescent="0.3">
      <c r="A9" s="2"/>
      <c r="B9" s="5">
        <v>4</v>
      </c>
      <c r="C9" s="193">
        <v>592</v>
      </c>
      <c r="D9" s="214">
        <v>591.86</v>
      </c>
      <c r="E9" s="214"/>
      <c r="F9" s="214">
        <f t="shared" si="0"/>
        <v>0.13999999999998636</v>
      </c>
      <c r="G9" s="214">
        <v>2175</v>
      </c>
      <c r="H9" s="214">
        <v>1832</v>
      </c>
      <c r="I9" s="41">
        <f t="shared" si="1"/>
        <v>0.51895409710753215</v>
      </c>
      <c r="J9" s="41">
        <f t="shared" si="2"/>
        <v>0.51883137147645941</v>
      </c>
      <c r="K9" s="245">
        <f t="shared" si="3"/>
        <v>1.2272563107273982E-4</v>
      </c>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row>
    <row r="10" spans="1:78" x14ac:dyDescent="0.3">
      <c r="A10" s="2"/>
      <c r="B10" s="5">
        <v>5</v>
      </c>
      <c r="C10" s="193">
        <v>770</v>
      </c>
      <c r="D10" s="214">
        <v>769.62800000000004</v>
      </c>
      <c r="E10" s="214"/>
      <c r="F10" s="214">
        <f t="shared" si="0"/>
        <v>0.37199999999995725</v>
      </c>
      <c r="G10" s="214">
        <v>2716</v>
      </c>
      <c r="H10" s="214">
        <v>2300</v>
      </c>
      <c r="I10" s="41">
        <f t="shared" si="1"/>
        <v>0.6749909708999996</v>
      </c>
      <c r="J10" s="41">
        <f t="shared" si="2"/>
        <v>0.67466487136600639</v>
      </c>
      <c r="K10" s="245">
        <f t="shared" si="3"/>
        <v>3.2609953399320712E-4</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row>
    <row r="11" spans="1:78" x14ac:dyDescent="0.3">
      <c r="A11" s="2"/>
      <c r="B11" s="5">
        <v>6</v>
      </c>
      <c r="C11" s="193">
        <v>861</v>
      </c>
      <c r="D11" s="214">
        <v>860.77300000000002</v>
      </c>
      <c r="E11" s="214"/>
      <c r="F11" s="214">
        <f t="shared" si="0"/>
        <v>0.22699999999997544</v>
      </c>
      <c r="G11" s="214">
        <v>3400</v>
      </c>
      <c r="H11" s="214">
        <v>2761</v>
      </c>
      <c r="I11" s="41">
        <f t="shared" si="1"/>
        <v>0.75476263109727226</v>
      </c>
      <c r="J11" s="41">
        <f t="shared" si="2"/>
        <v>0.75456364025260436</v>
      </c>
      <c r="K11" s="245">
        <f t="shared" si="3"/>
        <v>1.9899084466790118E-4</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row>
    <row r="12" spans="1:78" x14ac:dyDescent="0.3">
      <c r="A12" s="2"/>
      <c r="B12" s="5">
        <v>7</v>
      </c>
      <c r="C12" s="193">
        <v>810</v>
      </c>
      <c r="D12" s="214">
        <v>888.077</v>
      </c>
      <c r="E12" s="214"/>
      <c r="F12" s="214">
        <f t="shared" si="0"/>
        <v>-78.076999999999998</v>
      </c>
      <c r="G12" s="214">
        <v>3950</v>
      </c>
      <c r="H12" s="214">
        <v>3223</v>
      </c>
      <c r="I12" s="41">
        <f t="shared" si="1"/>
        <v>0.71005543692077877</v>
      </c>
      <c r="J12" s="41">
        <f t="shared" si="2"/>
        <v>0.77849864475838826</v>
      </c>
      <c r="K12" s="245">
        <f t="shared" si="3"/>
        <v>-6.8443207837609488E-2</v>
      </c>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row>
    <row r="13" spans="1:78" x14ac:dyDescent="0.3">
      <c r="A13" s="2"/>
      <c r="B13" s="5">
        <v>8</v>
      </c>
      <c r="C13" s="193">
        <v>919</v>
      </c>
      <c r="D13" s="214">
        <v>918.86300000000006</v>
      </c>
      <c r="E13" s="214"/>
      <c r="F13" s="214">
        <f t="shared" si="0"/>
        <v>0.13699999999994361</v>
      </c>
      <c r="G13" s="214">
        <v>4300</v>
      </c>
      <c r="H13" s="214">
        <v>3674</v>
      </c>
      <c r="I13" s="41">
        <f t="shared" si="1"/>
        <v>0.80560610682740208</v>
      </c>
      <c r="J13" s="41">
        <f t="shared" si="2"/>
        <v>0.80548601103128104</v>
      </c>
      <c r="K13" s="245">
        <f t="shared" si="3"/>
        <v>1.2009579612104471E-4</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row>
    <row r="14" spans="1:78" x14ac:dyDescent="0.3">
      <c r="A14" s="2"/>
      <c r="B14" s="5">
        <v>9</v>
      </c>
      <c r="C14" s="193"/>
      <c r="D14" s="214">
        <v>948.53200000000004</v>
      </c>
      <c r="E14" s="214"/>
      <c r="F14" s="214">
        <f t="shared" si="0"/>
        <v>-948.53200000000004</v>
      </c>
      <c r="G14" s="214">
        <v>4875</v>
      </c>
      <c r="H14" s="214">
        <v>4142</v>
      </c>
      <c r="I14" s="41">
        <f t="shared" si="1"/>
        <v>0</v>
      </c>
      <c r="J14" s="41">
        <f t="shared" si="2"/>
        <v>0.83149420209054348</v>
      </c>
      <c r="K14" s="245">
        <f t="shared" si="3"/>
        <v>-0.83149420209054348</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row>
    <row r="15" spans="1:78" x14ac:dyDescent="0.3">
      <c r="A15" s="2"/>
      <c r="B15" s="5">
        <v>10</v>
      </c>
      <c r="C15" s="193"/>
      <c r="D15" s="214">
        <v>1011.404</v>
      </c>
      <c r="E15" s="214"/>
      <c r="F15" s="214">
        <f t="shared" si="0"/>
        <v>-1011.404</v>
      </c>
      <c r="G15" s="214">
        <v>5725</v>
      </c>
      <c r="H15" s="214">
        <v>4636</v>
      </c>
      <c r="I15" s="41">
        <f t="shared" si="1"/>
        <v>0</v>
      </c>
      <c r="J15" s="41">
        <f t="shared" si="2"/>
        <v>0.88660852978200411</v>
      </c>
      <c r="K15" s="245">
        <f t="shared" si="3"/>
        <v>-0.88660852978200411</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row>
    <row r="16" spans="1:78" x14ac:dyDescent="0.3">
      <c r="A16" s="2"/>
      <c r="B16" s="5">
        <v>11</v>
      </c>
      <c r="C16" s="193"/>
      <c r="D16" s="214">
        <v>1045.0989999999999</v>
      </c>
      <c r="E16" s="214"/>
      <c r="F16" s="214">
        <f t="shared" si="0"/>
        <v>-1045.0989999999999</v>
      </c>
      <c r="G16" s="214">
        <v>6329</v>
      </c>
      <c r="H16" s="214">
        <v>5000</v>
      </c>
      <c r="I16" s="41">
        <f t="shared" si="1"/>
        <v>0</v>
      </c>
      <c r="J16" s="41">
        <f t="shared" si="2"/>
        <v>0.91614595934625798</v>
      </c>
      <c r="K16" s="245">
        <f t="shared" si="3"/>
        <v>-0.91614595934625798</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row>
    <row r="17" spans="1:78" x14ac:dyDescent="0.3">
      <c r="A17" s="2"/>
      <c r="B17" s="5">
        <v>12</v>
      </c>
      <c r="C17" s="193"/>
      <c r="D17" s="214">
        <v>1140.7560000000001</v>
      </c>
      <c r="E17" s="214"/>
      <c r="F17" s="214">
        <f t="shared" si="0"/>
        <v>-1140.7560000000001</v>
      </c>
      <c r="G17" s="211">
        <v>6352</v>
      </c>
      <c r="H17" s="214">
        <v>5400</v>
      </c>
      <c r="I17" s="41">
        <f t="shared" si="1"/>
        <v>0</v>
      </c>
      <c r="J17" s="41">
        <f t="shared" si="2"/>
        <v>1</v>
      </c>
      <c r="K17" s="245">
        <f t="shared" si="3"/>
        <v>-1</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row>
    <row r="18" spans="1:78"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row>
    <row r="19" spans="1:78" x14ac:dyDescent="0.3">
      <c r="A19" s="2"/>
      <c r="B19" s="177"/>
      <c r="C19" s="178"/>
      <c r="D19" s="178"/>
      <c r="E19" s="178"/>
      <c r="F19" s="178"/>
      <c r="G19" s="178"/>
      <c r="H19" s="178"/>
      <c r="I19" s="178"/>
      <c r="J19" s="178"/>
      <c r="K19" s="178"/>
      <c r="L19" s="178"/>
      <c r="M19" s="178"/>
      <c r="N19" s="178"/>
      <c r="O19" s="178"/>
      <c r="P19" s="178"/>
      <c r="Q19" s="178"/>
      <c r="R19" s="178"/>
      <c r="S19" s="178"/>
      <c r="T19" s="178"/>
      <c r="U19" s="179"/>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row>
    <row r="20" spans="1:78" x14ac:dyDescent="0.3">
      <c r="A20" s="2"/>
      <c r="B20" s="180"/>
      <c r="C20" s="182"/>
      <c r="D20" s="182"/>
      <c r="E20" s="182"/>
      <c r="F20" s="182"/>
      <c r="G20" s="182"/>
      <c r="H20" s="182"/>
      <c r="I20" s="182"/>
      <c r="J20" s="182"/>
      <c r="K20" s="182"/>
      <c r="L20" s="182"/>
      <c r="M20" s="182"/>
      <c r="N20" s="182"/>
      <c r="O20" s="182"/>
      <c r="P20" s="182"/>
      <c r="Q20" s="182"/>
      <c r="R20" s="182"/>
      <c r="S20" s="182"/>
      <c r="T20" s="182"/>
      <c r="U20" s="183"/>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row>
    <row r="21" spans="1:78" x14ac:dyDescent="0.3">
      <c r="A21" s="2"/>
      <c r="B21" s="180"/>
      <c r="C21" s="182"/>
      <c r="D21" s="182"/>
      <c r="E21" s="182"/>
      <c r="F21" s="182"/>
      <c r="G21" s="182"/>
      <c r="H21" s="182"/>
      <c r="I21" s="182"/>
      <c r="J21" s="182"/>
      <c r="K21" s="182"/>
      <c r="L21" s="182"/>
      <c r="M21" s="182"/>
      <c r="N21" s="182"/>
      <c r="O21" s="182"/>
      <c r="P21" s="182"/>
      <c r="Q21" s="182"/>
      <c r="R21" s="182"/>
      <c r="S21" s="182"/>
      <c r="T21" s="182"/>
      <c r="U21" s="183"/>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row>
    <row r="22" spans="1:78" x14ac:dyDescent="0.3">
      <c r="A22" s="2"/>
      <c r="B22" s="180"/>
      <c r="C22" s="182"/>
      <c r="D22" s="182"/>
      <c r="E22" s="182"/>
      <c r="F22" s="182"/>
      <c r="G22" s="182"/>
      <c r="H22" s="182"/>
      <c r="I22" s="182"/>
      <c r="J22" s="182"/>
      <c r="K22" s="182"/>
      <c r="L22" s="182"/>
      <c r="M22" s="182"/>
      <c r="N22" s="182"/>
      <c r="O22" s="182"/>
      <c r="P22" s="182"/>
      <c r="Q22" s="182"/>
      <c r="R22" s="182"/>
      <c r="S22" s="182"/>
      <c r="T22" s="182"/>
      <c r="U22" s="183"/>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row>
    <row r="23" spans="1:78" x14ac:dyDescent="0.3">
      <c r="A23" s="2"/>
      <c r="B23" s="180"/>
      <c r="C23" s="182"/>
      <c r="D23" s="182"/>
      <c r="E23" s="182"/>
      <c r="F23" s="182"/>
      <c r="G23" s="182"/>
      <c r="H23" s="182"/>
      <c r="I23" s="182"/>
      <c r="J23" s="182"/>
      <c r="K23" s="182"/>
      <c r="L23" s="182"/>
      <c r="M23" s="182"/>
      <c r="N23" s="182"/>
      <c r="O23" s="182"/>
      <c r="P23" s="182"/>
      <c r="Q23" s="182"/>
      <c r="R23" s="182"/>
      <c r="S23" s="182"/>
      <c r="T23" s="182"/>
      <c r="U23" s="183"/>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row>
    <row r="24" spans="1:78" x14ac:dyDescent="0.3">
      <c r="A24" s="2"/>
      <c r="B24" s="180"/>
      <c r="C24" s="182"/>
      <c r="D24" s="182"/>
      <c r="E24" s="182"/>
      <c r="F24" s="182"/>
      <c r="G24" s="182"/>
      <c r="H24" s="182"/>
      <c r="I24" s="182"/>
      <c r="J24" s="182"/>
      <c r="K24" s="182"/>
      <c r="L24" s="182"/>
      <c r="M24" s="182"/>
      <c r="N24" s="182"/>
      <c r="O24" s="182"/>
      <c r="P24" s="182"/>
      <c r="Q24" s="182"/>
      <c r="R24" s="182"/>
      <c r="S24" s="182"/>
      <c r="T24" s="182"/>
      <c r="U24" s="183"/>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row>
    <row r="25" spans="1:78" x14ac:dyDescent="0.3">
      <c r="A25" s="2"/>
      <c r="B25" s="180"/>
      <c r="C25" s="182"/>
      <c r="D25" s="182"/>
      <c r="E25" s="182"/>
      <c r="F25" s="182"/>
      <c r="G25" s="182"/>
      <c r="H25" s="182"/>
      <c r="I25" s="182"/>
      <c r="J25" s="182"/>
      <c r="K25" s="182"/>
      <c r="L25" s="182"/>
      <c r="M25" s="182"/>
      <c r="N25" s="182"/>
      <c r="O25" s="182"/>
      <c r="P25" s="182"/>
      <c r="Q25" s="182"/>
      <c r="R25" s="182"/>
      <c r="S25" s="182"/>
      <c r="T25" s="182"/>
      <c r="U25" s="183"/>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row>
    <row r="26" spans="1:78" x14ac:dyDescent="0.3">
      <c r="A26" s="2"/>
      <c r="B26" s="180"/>
      <c r="C26" s="182"/>
      <c r="D26" s="182"/>
      <c r="E26" s="182"/>
      <c r="F26" s="182"/>
      <c r="G26" s="182"/>
      <c r="H26" s="182"/>
      <c r="I26" s="182"/>
      <c r="J26" s="182"/>
      <c r="K26" s="182"/>
      <c r="L26" s="182"/>
      <c r="M26" s="182"/>
      <c r="N26" s="182"/>
      <c r="O26" s="182"/>
      <c r="P26" s="182"/>
      <c r="Q26" s="182"/>
      <c r="R26" s="182"/>
      <c r="S26" s="182"/>
      <c r="T26" s="182"/>
      <c r="U26" s="183"/>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row>
    <row r="27" spans="1:78" x14ac:dyDescent="0.3">
      <c r="A27" s="2"/>
      <c r="B27" s="180"/>
      <c r="C27" s="182"/>
      <c r="D27" s="182"/>
      <c r="E27" s="182"/>
      <c r="F27" s="182"/>
      <c r="G27" s="182"/>
      <c r="H27" s="182"/>
      <c r="I27" s="182"/>
      <c r="J27" s="182"/>
      <c r="K27" s="182"/>
      <c r="L27" s="182"/>
      <c r="M27" s="182"/>
      <c r="N27" s="182"/>
      <c r="O27" s="182"/>
      <c r="P27" s="182"/>
      <c r="Q27" s="182"/>
      <c r="R27" s="182"/>
      <c r="S27" s="182"/>
      <c r="T27" s="182"/>
      <c r="U27" s="183"/>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row>
    <row r="28" spans="1:78" x14ac:dyDescent="0.3">
      <c r="A28" s="2"/>
      <c r="B28" s="180"/>
      <c r="C28" s="182"/>
      <c r="D28" s="182"/>
      <c r="E28" s="182"/>
      <c r="F28" s="182"/>
      <c r="G28" s="182"/>
      <c r="H28" s="182"/>
      <c r="I28" s="182"/>
      <c r="J28" s="182"/>
      <c r="K28" s="182"/>
      <c r="L28" s="182"/>
      <c r="M28" s="182"/>
      <c r="N28" s="182"/>
      <c r="O28" s="182"/>
      <c r="P28" s="182"/>
      <c r="Q28" s="182"/>
      <c r="R28" s="182"/>
      <c r="S28" s="182"/>
      <c r="T28" s="182"/>
      <c r="U28" s="183"/>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row>
    <row r="29" spans="1:78" x14ac:dyDescent="0.3">
      <c r="A29" s="2"/>
      <c r="B29" s="180"/>
      <c r="C29" s="182"/>
      <c r="D29" s="182"/>
      <c r="E29" s="182"/>
      <c r="F29" s="182"/>
      <c r="G29" s="182"/>
      <c r="H29" s="182"/>
      <c r="I29" s="182"/>
      <c r="J29" s="182"/>
      <c r="K29" s="182"/>
      <c r="L29" s="182"/>
      <c r="M29" s="182"/>
      <c r="N29" s="182"/>
      <c r="O29" s="182"/>
      <c r="P29" s="182"/>
      <c r="Q29" s="182"/>
      <c r="R29" s="182"/>
      <c r="S29" s="182"/>
      <c r="T29" s="182"/>
      <c r="U29" s="183"/>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row>
    <row r="30" spans="1:78" x14ac:dyDescent="0.3">
      <c r="A30" s="2"/>
      <c r="B30" s="180"/>
      <c r="C30" s="182"/>
      <c r="D30" s="182"/>
      <c r="E30" s="182"/>
      <c r="F30" s="182"/>
      <c r="G30" s="182"/>
      <c r="H30" s="182"/>
      <c r="I30" s="182"/>
      <c r="J30" s="182"/>
      <c r="K30" s="182"/>
      <c r="L30" s="182"/>
      <c r="M30" s="182"/>
      <c r="N30" s="182"/>
      <c r="O30" s="182"/>
      <c r="P30" s="182"/>
      <c r="Q30" s="182"/>
      <c r="R30" s="182"/>
      <c r="S30" s="182"/>
      <c r="T30" s="182"/>
      <c r="U30" s="183"/>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row>
    <row r="31" spans="1:78" x14ac:dyDescent="0.3">
      <c r="A31" s="2"/>
      <c r="B31" s="180"/>
      <c r="C31" s="182"/>
      <c r="D31" s="182"/>
      <c r="E31" s="182"/>
      <c r="F31" s="182"/>
      <c r="G31" s="182"/>
      <c r="H31" s="182"/>
      <c r="I31" s="182"/>
      <c r="J31" s="182"/>
      <c r="K31" s="182"/>
      <c r="L31" s="182"/>
      <c r="M31" s="182"/>
      <c r="N31" s="182"/>
      <c r="O31" s="182"/>
      <c r="P31" s="182"/>
      <c r="Q31" s="182"/>
      <c r="R31" s="182"/>
      <c r="S31" s="182"/>
      <c r="T31" s="182"/>
      <c r="U31" s="183"/>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row>
    <row r="32" spans="1:78" x14ac:dyDescent="0.3">
      <c r="A32" s="2"/>
      <c r="B32" s="180"/>
      <c r="C32" s="182"/>
      <c r="D32" s="182"/>
      <c r="E32" s="182"/>
      <c r="F32" s="182"/>
      <c r="G32" s="182"/>
      <c r="H32" s="182"/>
      <c r="I32" s="182"/>
      <c r="J32" s="182"/>
      <c r="K32" s="182"/>
      <c r="L32" s="182"/>
      <c r="M32" s="182"/>
      <c r="N32" s="182"/>
      <c r="O32" s="182"/>
      <c r="P32" s="182"/>
      <c r="Q32" s="182"/>
      <c r="R32" s="182"/>
      <c r="S32" s="182"/>
      <c r="T32" s="182"/>
      <c r="U32" s="183"/>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row>
    <row r="33" spans="1:78" x14ac:dyDescent="0.3">
      <c r="A33" s="2"/>
      <c r="B33" s="180"/>
      <c r="C33" s="182"/>
      <c r="D33" s="182"/>
      <c r="E33" s="182"/>
      <c r="F33" s="182"/>
      <c r="G33" s="182"/>
      <c r="H33" s="182"/>
      <c r="I33" s="182"/>
      <c r="J33" s="182"/>
      <c r="K33" s="182"/>
      <c r="L33" s="182"/>
      <c r="M33" s="182"/>
      <c r="N33" s="182"/>
      <c r="O33" s="182"/>
      <c r="P33" s="182"/>
      <c r="Q33" s="182"/>
      <c r="R33" s="182"/>
      <c r="S33" s="182"/>
      <c r="T33" s="182"/>
      <c r="U33" s="183"/>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row>
    <row r="34" spans="1:78" x14ac:dyDescent="0.3">
      <c r="A34" s="2"/>
      <c r="B34" s="180"/>
      <c r="C34" s="182"/>
      <c r="D34" s="182"/>
      <c r="E34" s="182"/>
      <c r="F34" s="182"/>
      <c r="G34" s="182"/>
      <c r="H34" s="182"/>
      <c r="I34" s="182"/>
      <c r="J34" s="182"/>
      <c r="K34" s="182"/>
      <c r="L34" s="182"/>
      <c r="M34" s="182"/>
      <c r="N34" s="182"/>
      <c r="O34" s="182"/>
      <c r="P34" s="182"/>
      <c r="Q34" s="182"/>
      <c r="R34" s="182"/>
      <c r="S34" s="182"/>
      <c r="T34" s="182"/>
      <c r="U34" s="183"/>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row>
    <row r="35" spans="1:78" x14ac:dyDescent="0.3">
      <c r="A35" s="2"/>
      <c r="B35" s="180"/>
      <c r="C35" s="182"/>
      <c r="D35" s="182"/>
      <c r="E35" s="182"/>
      <c r="F35" s="182"/>
      <c r="G35" s="182"/>
      <c r="H35" s="182"/>
      <c r="I35" s="182"/>
      <c r="J35" s="182"/>
      <c r="K35" s="182"/>
      <c r="L35" s="182"/>
      <c r="M35" s="182"/>
      <c r="N35" s="182"/>
      <c r="O35" s="182"/>
      <c r="P35" s="182"/>
      <c r="Q35" s="182"/>
      <c r="R35" s="182"/>
      <c r="S35" s="182"/>
      <c r="T35" s="182"/>
      <c r="U35" s="183"/>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row>
    <row r="36" spans="1:78" x14ac:dyDescent="0.3">
      <c r="A36" s="2"/>
      <c r="B36" s="180"/>
      <c r="C36" s="182"/>
      <c r="D36" s="182"/>
      <c r="E36" s="182"/>
      <c r="F36" s="182"/>
      <c r="G36" s="182"/>
      <c r="H36" s="182"/>
      <c r="I36" s="182"/>
      <c r="J36" s="182"/>
      <c r="K36" s="182"/>
      <c r="L36" s="182"/>
      <c r="M36" s="182"/>
      <c r="N36" s="182"/>
      <c r="O36" s="182"/>
      <c r="P36" s="182"/>
      <c r="Q36" s="182"/>
      <c r="R36" s="182"/>
      <c r="S36" s="182"/>
      <c r="T36" s="182"/>
      <c r="U36" s="183"/>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row>
    <row r="37" spans="1:78" x14ac:dyDescent="0.3">
      <c r="B37" s="180"/>
      <c r="C37" s="182"/>
      <c r="D37" s="182"/>
      <c r="E37" s="182"/>
      <c r="F37" s="182"/>
      <c r="G37" s="182"/>
      <c r="H37" s="182"/>
      <c r="I37" s="182"/>
      <c r="J37" s="182"/>
      <c r="K37" s="182"/>
      <c r="L37" s="182"/>
      <c r="M37" s="182"/>
      <c r="N37" s="182"/>
      <c r="O37" s="182"/>
      <c r="P37" s="182"/>
      <c r="Q37" s="182"/>
      <c r="R37" s="182"/>
      <c r="S37" s="182"/>
      <c r="T37" s="182"/>
      <c r="U37" s="183"/>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row>
    <row r="38" spans="1:78" x14ac:dyDescent="0.3">
      <c r="B38" s="180"/>
      <c r="C38" s="182"/>
      <c r="D38" s="182"/>
      <c r="E38" s="182"/>
      <c r="F38" s="182"/>
      <c r="G38" s="182"/>
      <c r="H38" s="182"/>
      <c r="I38" s="182"/>
      <c r="J38" s="182"/>
      <c r="K38" s="182"/>
      <c r="L38" s="182"/>
      <c r="M38" s="182"/>
      <c r="N38" s="182"/>
      <c r="O38" s="182"/>
      <c r="P38" s="182"/>
      <c r="Q38" s="182"/>
      <c r="R38" s="182"/>
      <c r="S38" s="182"/>
      <c r="T38" s="182"/>
      <c r="U38" s="183"/>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row>
    <row r="39" spans="1:78" x14ac:dyDescent="0.3">
      <c r="B39" s="180"/>
      <c r="C39" s="182"/>
      <c r="D39" s="182"/>
      <c r="E39" s="182"/>
      <c r="F39" s="182"/>
      <c r="G39" s="182"/>
      <c r="H39" s="182"/>
      <c r="I39" s="182"/>
      <c r="J39" s="182"/>
      <c r="K39" s="182"/>
      <c r="L39" s="182"/>
      <c r="M39" s="182"/>
      <c r="N39" s="182"/>
      <c r="O39" s="182"/>
      <c r="P39" s="182"/>
      <c r="Q39" s="182"/>
      <c r="R39" s="182"/>
      <c r="S39" s="182"/>
      <c r="T39" s="182"/>
      <c r="U39" s="183"/>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row>
    <row r="40" spans="1:78" x14ac:dyDescent="0.3">
      <c r="B40" s="184"/>
      <c r="C40" s="185"/>
      <c r="D40" s="185"/>
      <c r="E40" s="185"/>
      <c r="F40" s="185"/>
      <c r="G40" s="185"/>
      <c r="H40" s="185"/>
      <c r="I40" s="185"/>
      <c r="J40" s="185"/>
      <c r="K40" s="185"/>
      <c r="L40" s="185"/>
      <c r="M40" s="185"/>
      <c r="N40" s="185"/>
      <c r="O40" s="185"/>
      <c r="P40" s="185"/>
      <c r="Q40" s="185"/>
      <c r="R40" s="185"/>
      <c r="S40" s="185"/>
      <c r="T40" s="185"/>
      <c r="U40" s="186"/>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row>
    <row r="41" spans="1:78" x14ac:dyDescent="0.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row>
    <row r="42" spans="1:78" x14ac:dyDescent="0.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row>
    <row r="43" spans="1:78" x14ac:dyDescent="0.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row>
    <row r="44" spans="1:78" x14ac:dyDescent="0.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row>
    <row r="45" spans="1:78" x14ac:dyDescent="0.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row>
    <row r="46" spans="1:78" x14ac:dyDescent="0.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row>
    <row r="47" spans="1:78"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row>
    <row r="48" spans="1:78" x14ac:dyDescent="0.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row>
    <row r="49" spans="2:78" x14ac:dyDescent="0.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row>
    <row r="50" spans="2:78" x14ac:dyDescent="0.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row>
    <row r="51" spans="2:78" x14ac:dyDescent="0.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row>
    <row r="52" spans="2:78" x14ac:dyDescent="0.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row>
    <row r="53" spans="2:78" x14ac:dyDescent="0.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row>
    <row r="54" spans="2:78" x14ac:dyDescent="0.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row>
    <row r="55" spans="2:78" x14ac:dyDescent="0.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row>
    <row r="56" spans="2:78" x14ac:dyDescent="0.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row>
    <row r="57" spans="2:78" x14ac:dyDescent="0.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row>
    <row r="58" spans="2:78" x14ac:dyDescent="0.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row>
    <row r="59" spans="2:78" x14ac:dyDescent="0.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row>
    <row r="60" spans="2:78" x14ac:dyDescent="0.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row>
    <row r="61" spans="2:78" x14ac:dyDescent="0.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row>
    <row r="62" spans="2:78" x14ac:dyDescent="0.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row>
    <row r="63" spans="2:78" x14ac:dyDescent="0.3">
      <c r="B63" s="2"/>
      <c r="C63" s="2"/>
      <c r="D63" s="2"/>
      <c r="E63" s="2"/>
      <c r="F63" s="2"/>
      <c r="G63" s="2"/>
      <c r="H63" s="2"/>
      <c r="I63" s="2"/>
      <c r="J63" s="2"/>
      <c r="K63" s="2"/>
      <c r="L63" s="2"/>
      <c r="M63" s="2"/>
      <c r="N63" s="2"/>
      <c r="O63" s="2"/>
      <c r="P63" s="2"/>
      <c r="Q63" s="2"/>
      <c r="R63" s="2"/>
      <c r="S63" s="2"/>
      <c r="T63" s="2"/>
      <c r="U63" s="2"/>
      <c r="V63" s="2"/>
      <c r="W63" s="2"/>
      <c r="X63" s="2"/>
    </row>
    <row r="64" spans="2:78" x14ac:dyDescent="0.3">
      <c r="B64" s="2"/>
      <c r="C64" s="2"/>
      <c r="D64" s="2"/>
      <c r="E64" s="2"/>
      <c r="F64" s="2"/>
      <c r="G64" s="2"/>
      <c r="H64" s="2"/>
      <c r="I64" s="2"/>
      <c r="J64" s="2"/>
      <c r="K64" s="2"/>
      <c r="L64" s="2"/>
      <c r="M64" s="2"/>
      <c r="N64" s="2"/>
      <c r="O64" s="2"/>
      <c r="P64" s="2"/>
      <c r="Q64" s="2"/>
      <c r="R64" s="2"/>
      <c r="S64" s="2"/>
      <c r="T64" s="2"/>
      <c r="U64" s="2"/>
      <c r="V64" s="2"/>
      <c r="W64" s="2"/>
      <c r="X64" s="2"/>
    </row>
    <row r="65" spans="2:24" x14ac:dyDescent="0.3">
      <c r="B65" s="2"/>
      <c r="C65" s="2"/>
      <c r="D65" s="2"/>
      <c r="E65" s="2"/>
      <c r="F65" s="2"/>
      <c r="G65" s="2"/>
      <c r="H65" s="2"/>
      <c r="I65" s="2"/>
      <c r="J65" s="2"/>
      <c r="K65" s="2"/>
      <c r="L65" s="2"/>
      <c r="M65" s="2"/>
      <c r="N65" s="2"/>
      <c r="O65" s="2"/>
      <c r="P65" s="2"/>
      <c r="Q65" s="2"/>
      <c r="R65" s="2"/>
      <c r="S65" s="2"/>
      <c r="T65" s="2"/>
      <c r="U65" s="2"/>
      <c r="V65" s="2"/>
      <c r="W65" s="2"/>
      <c r="X65" s="2"/>
    </row>
    <row r="66" spans="2:24" x14ac:dyDescent="0.3">
      <c r="B66" s="2"/>
      <c r="C66" s="2"/>
      <c r="D66" s="2"/>
      <c r="E66" s="2"/>
      <c r="F66" s="2"/>
      <c r="G66" s="2"/>
      <c r="H66" s="2"/>
      <c r="I66" s="2"/>
      <c r="J66" s="2"/>
      <c r="K66" s="2"/>
      <c r="L66" s="2"/>
      <c r="M66" s="2"/>
      <c r="N66" s="2"/>
      <c r="O66" s="2"/>
      <c r="P66" s="2"/>
      <c r="Q66" s="2"/>
      <c r="R66" s="2"/>
      <c r="S66" s="2"/>
      <c r="T66" s="2"/>
      <c r="U66" s="2"/>
      <c r="V66" s="2"/>
      <c r="W66" s="2"/>
      <c r="X66" s="2"/>
    </row>
    <row r="67" spans="2:24" x14ac:dyDescent="0.3">
      <c r="B67" s="2"/>
      <c r="C67" s="2"/>
      <c r="D67" s="2"/>
      <c r="E67" s="2"/>
      <c r="F67" s="2"/>
      <c r="G67" s="2"/>
      <c r="H67" s="2"/>
      <c r="I67" s="2"/>
      <c r="J67" s="2"/>
      <c r="K67" s="2"/>
      <c r="L67" s="2"/>
      <c r="M67" s="2"/>
      <c r="N67" s="2"/>
      <c r="O67" s="2"/>
      <c r="P67" s="2"/>
      <c r="Q67" s="2"/>
      <c r="R67" s="2"/>
      <c r="S67" s="2"/>
      <c r="T67" s="2"/>
      <c r="U67" s="2"/>
      <c r="V67" s="2"/>
      <c r="W67" s="2"/>
      <c r="X67" s="2"/>
    </row>
    <row r="68" spans="2:24" x14ac:dyDescent="0.3">
      <c r="B68" s="2"/>
      <c r="C68" s="2"/>
      <c r="D68" s="2"/>
      <c r="E68" s="2"/>
      <c r="F68" s="2"/>
      <c r="G68" s="2"/>
      <c r="H68" s="2"/>
      <c r="I68" s="2"/>
      <c r="J68" s="2"/>
      <c r="K68" s="2"/>
      <c r="L68" s="2"/>
      <c r="M68" s="2"/>
      <c r="N68" s="2"/>
      <c r="O68" s="2"/>
      <c r="P68" s="2"/>
      <c r="Q68" s="2"/>
      <c r="R68" s="2"/>
      <c r="S68" s="2"/>
      <c r="T68" s="2"/>
      <c r="U68" s="2"/>
      <c r="V68" s="2"/>
      <c r="W68" s="2"/>
      <c r="X68" s="2"/>
    </row>
    <row r="69" spans="2:24" x14ac:dyDescent="0.3">
      <c r="B69" s="2"/>
      <c r="C69" s="2"/>
      <c r="D69" s="2"/>
      <c r="E69" s="2"/>
      <c r="F69" s="2"/>
      <c r="G69" s="2"/>
      <c r="H69" s="2"/>
      <c r="I69" s="2"/>
      <c r="J69" s="2"/>
      <c r="K69" s="2"/>
      <c r="L69" s="2"/>
      <c r="M69" s="2"/>
      <c r="N69" s="2"/>
      <c r="O69" s="2"/>
      <c r="P69" s="2"/>
      <c r="Q69" s="2"/>
      <c r="R69" s="2"/>
      <c r="S69" s="2"/>
      <c r="T69" s="2"/>
      <c r="U69" s="2"/>
      <c r="V69" s="2"/>
      <c r="W69" s="2"/>
      <c r="X69" s="2"/>
    </row>
    <row r="70" spans="2:24" x14ac:dyDescent="0.3">
      <c r="B70" s="2"/>
      <c r="C70" s="2"/>
      <c r="D70" s="2"/>
      <c r="E70" s="2"/>
      <c r="F70" s="2"/>
      <c r="G70" s="2"/>
      <c r="H70" s="2"/>
      <c r="I70" s="2"/>
      <c r="J70" s="2"/>
      <c r="K70" s="2"/>
      <c r="L70" s="2"/>
      <c r="M70" s="2"/>
      <c r="N70" s="2"/>
      <c r="O70" s="2"/>
      <c r="P70" s="2"/>
      <c r="Q70" s="2"/>
      <c r="R70" s="2"/>
      <c r="S70" s="2"/>
      <c r="T70" s="2"/>
      <c r="U70" s="2"/>
      <c r="V70" s="2"/>
      <c r="W70" s="2"/>
      <c r="X70" s="2"/>
    </row>
    <row r="71" spans="2:24" x14ac:dyDescent="0.3">
      <c r="B71" s="2"/>
      <c r="C71" s="2"/>
      <c r="D71" s="2"/>
      <c r="E71" s="2"/>
      <c r="F71" s="2"/>
      <c r="G71" s="2"/>
      <c r="H71" s="2"/>
      <c r="I71" s="2"/>
      <c r="J71" s="2"/>
      <c r="K71" s="2"/>
      <c r="L71" s="2"/>
      <c r="M71" s="2"/>
      <c r="N71" s="2"/>
      <c r="O71" s="2"/>
      <c r="P71" s="2"/>
      <c r="Q71" s="2"/>
      <c r="R71" s="2"/>
      <c r="S71" s="2"/>
      <c r="T71" s="2"/>
      <c r="U71" s="2"/>
      <c r="V71" s="2"/>
      <c r="W71" s="2"/>
      <c r="X71" s="2"/>
    </row>
    <row r="72" spans="2:24" x14ac:dyDescent="0.3">
      <c r="B72" s="2"/>
      <c r="C72" s="2"/>
      <c r="D72" s="2"/>
      <c r="E72" s="2"/>
      <c r="F72" s="2"/>
      <c r="G72" s="2"/>
      <c r="H72" s="2"/>
      <c r="I72" s="2"/>
      <c r="J72" s="2"/>
      <c r="K72" s="2"/>
      <c r="L72" s="2"/>
      <c r="M72" s="2"/>
      <c r="N72" s="2"/>
      <c r="O72" s="2"/>
      <c r="P72" s="2"/>
      <c r="Q72" s="2"/>
      <c r="R72" s="2"/>
      <c r="S72" s="2"/>
      <c r="T72" s="2"/>
      <c r="U72" s="2"/>
      <c r="V72" s="2"/>
      <c r="W72" s="2"/>
      <c r="X72" s="2"/>
    </row>
    <row r="73" spans="2:24" x14ac:dyDescent="0.3">
      <c r="B73" s="2"/>
      <c r="C73" s="2"/>
      <c r="D73" s="2"/>
      <c r="E73" s="2"/>
      <c r="F73" s="2"/>
      <c r="G73" s="2"/>
      <c r="H73" s="2"/>
      <c r="I73" s="2"/>
      <c r="J73" s="2"/>
      <c r="K73" s="2"/>
      <c r="L73" s="2"/>
      <c r="M73" s="2"/>
      <c r="N73" s="2"/>
      <c r="O73" s="2"/>
      <c r="P73" s="2"/>
      <c r="Q73" s="2"/>
      <c r="R73" s="2"/>
      <c r="S73" s="2"/>
      <c r="T73" s="2"/>
      <c r="U73" s="2"/>
      <c r="V73" s="2"/>
      <c r="W73" s="2"/>
      <c r="X73" s="2"/>
    </row>
    <row r="74" spans="2:24" x14ac:dyDescent="0.3">
      <c r="B74" s="2"/>
      <c r="C74" s="2"/>
      <c r="D74" s="2"/>
      <c r="E74" s="2"/>
      <c r="F74" s="2"/>
      <c r="G74" s="2"/>
      <c r="H74" s="2"/>
      <c r="I74" s="2"/>
      <c r="J74" s="2"/>
      <c r="K74" s="2"/>
      <c r="L74" s="2"/>
      <c r="M74" s="2"/>
      <c r="N74" s="2"/>
      <c r="O74" s="2"/>
      <c r="P74" s="2"/>
      <c r="Q74" s="2"/>
      <c r="R74" s="2"/>
      <c r="S74" s="2"/>
      <c r="T74" s="2"/>
      <c r="U74" s="2"/>
      <c r="V74" s="2"/>
      <c r="W74" s="2"/>
      <c r="X74" s="2"/>
    </row>
    <row r="75" spans="2:24" x14ac:dyDescent="0.3">
      <c r="B75" s="2"/>
      <c r="C75" s="2"/>
      <c r="D75" s="2"/>
      <c r="E75" s="2"/>
      <c r="F75" s="2"/>
      <c r="G75" s="2"/>
      <c r="H75" s="2"/>
      <c r="I75" s="2"/>
      <c r="J75" s="2"/>
      <c r="K75" s="2"/>
      <c r="L75" s="2"/>
      <c r="M75" s="2"/>
      <c r="N75" s="2"/>
      <c r="O75" s="2"/>
      <c r="P75" s="2"/>
      <c r="Q75" s="2"/>
      <c r="R75" s="2"/>
      <c r="S75" s="2"/>
      <c r="T75" s="2"/>
      <c r="U75" s="2"/>
      <c r="V75" s="2"/>
      <c r="W75" s="2"/>
      <c r="X75" s="2"/>
    </row>
    <row r="76" spans="2:24" x14ac:dyDescent="0.3">
      <c r="B76" s="2"/>
      <c r="C76" s="2"/>
      <c r="D76" s="2"/>
      <c r="E76" s="2"/>
      <c r="F76" s="2"/>
      <c r="G76" s="2"/>
      <c r="H76" s="2"/>
      <c r="I76" s="2"/>
      <c r="J76" s="2"/>
      <c r="K76" s="2"/>
      <c r="L76" s="2"/>
      <c r="M76" s="2"/>
      <c r="N76" s="2"/>
      <c r="O76" s="2"/>
      <c r="P76" s="2"/>
      <c r="Q76" s="2"/>
      <c r="R76" s="2"/>
      <c r="S76" s="2"/>
      <c r="T76" s="2"/>
      <c r="U76" s="2"/>
      <c r="V76" s="2"/>
      <c r="W76" s="2"/>
      <c r="X76" s="2"/>
    </row>
    <row r="77" spans="2:24" x14ac:dyDescent="0.3">
      <c r="B77" s="2"/>
      <c r="C77" s="2"/>
      <c r="D77" s="2"/>
      <c r="E77" s="2"/>
      <c r="F77" s="2"/>
      <c r="G77" s="2"/>
      <c r="H77" s="2"/>
      <c r="I77" s="2"/>
      <c r="J77" s="2"/>
      <c r="K77" s="2"/>
      <c r="L77" s="2"/>
      <c r="M77" s="2"/>
      <c r="N77" s="2"/>
      <c r="O77" s="2"/>
      <c r="P77" s="2"/>
      <c r="Q77" s="2"/>
      <c r="R77" s="2"/>
      <c r="S77" s="2"/>
      <c r="T77" s="2"/>
      <c r="U77" s="2"/>
      <c r="V77" s="2"/>
      <c r="W77" s="2"/>
      <c r="X77" s="2"/>
    </row>
    <row r="78" spans="2:24" x14ac:dyDescent="0.3">
      <c r="B78" s="2"/>
      <c r="C78" s="2"/>
      <c r="D78" s="2"/>
      <c r="E78" s="2"/>
      <c r="F78" s="2"/>
      <c r="G78" s="2"/>
      <c r="H78" s="2"/>
      <c r="I78" s="2"/>
      <c r="J78" s="2"/>
      <c r="K78" s="2"/>
      <c r="L78" s="2"/>
      <c r="M78" s="2"/>
      <c r="N78" s="2"/>
      <c r="O78" s="2"/>
      <c r="P78" s="2"/>
      <c r="Q78" s="2"/>
      <c r="R78" s="2"/>
      <c r="S78" s="2"/>
      <c r="T78" s="2"/>
      <c r="U78" s="2"/>
      <c r="V78" s="2"/>
      <c r="W78" s="2"/>
      <c r="X78" s="2"/>
    </row>
    <row r="79" spans="2:24" x14ac:dyDescent="0.3">
      <c r="B79" s="2"/>
      <c r="C79" s="2"/>
      <c r="D79" s="2"/>
      <c r="E79" s="2"/>
      <c r="F79" s="2"/>
      <c r="G79" s="2"/>
      <c r="H79" s="2"/>
      <c r="I79" s="2"/>
      <c r="J79" s="2"/>
      <c r="K79" s="2"/>
      <c r="L79" s="2"/>
      <c r="M79" s="2"/>
      <c r="N79" s="2"/>
      <c r="O79" s="2"/>
      <c r="P79" s="2"/>
      <c r="Q79" s="2"/>
      <c r="R79" s="2"/>
      <c r="S79" s="2"/>
      <c r="T79" s="2"/>
      <c r="U79" s="2"/>
      <c r="V79" s="2"/>
      <c r="W79" s="2"/>
      <c r="X79" s="2"/>
    </row>
    <row r="80" spans="2:24" x14ac:dyDescent="0.3">
      <c r="B80" s="2"/>
      <c r="C80" s="2"/>
      <c r="D80" s="2"/>
      <c r="E80" s="2"/>
      <c r="F80" s="2"/>
      <c r="G80" s="2"/>
      <c r="H80" s="2"/>
      <c r="I80" s="2"/>
      <c r="J80" s="2"/>
      <c r="K80" s="2"/>
      <c r="L80" s="2"/>
      <c r="M80" s="2"/>
      <c r="N80" s="2"/>
      <c r="O80" s="2"/>
      <c r="P80" s="2"/>
      <c r="Q80" s="2"/>
      <c r="R80" s="2"/>
      <c r="S80" s="2"/>
      <c r="T80" s="2"/>
      <c r="U80" s="2"/>
      <c r="V80" s="2"/>
      <c r="W80" s="2"/>
      <c r="X80" s="2"/>
    </row>
    <row r="81" spans="2:28" x14ac:dyDescent="0.3">
      <c r="B81" s="2"/>
      <c r="C81" s="2"/>
      <c r="D81" s="2"/>
      <c r="E81" s="2"/>
      <c r="F81" s="2"/>
      <c r="G81" s="2"/>
      <c r="H81" s="2"/>
      <c r="I81" s="2"/>
      <c r="J81" s="2"/>
      <c r="K81" s="2"/>
      <c r="L81" s="2"/>
      <c r="M81" s="2"/>
      <c r="N81" s="2"/>
      <c r="O81" s="2"/>
      <c r="P81" s="2"/>
      <c r="Q81" s="2"/>
      <c r="R81" s="2"/>
      <c r="S81" s="2"/>
      <c r="T81" s="2"/>
      <c r="U81" s="2"/>
      <c r="V81" s="2"/>
      <c r="W81" s="2"/>
      <c r="X81" s="2"/>
    </row>
    <row r="82" spans="2:28" x14ac:dyDescent="0.3">
      <c r="B82" s="2"/>
      <c r="C82" s="2"/>
      <c r="D82" s="2"/>
      <c r="E82" s="2"/>
      <c r="F82" s="2"/>
      <c r="G82" s="2"/>
      <c r="H82" s="2"/>
      <c r="I82" s="2"/>
      <c r="J82" s="2"/>
      <c r="K82" s="2"/>
      <c r="L82" s="2"/>
      <c r="M82" s="2"/>
      <c r="N82" s="2"/>
      <c r="O82" s="2"/>
      <c r="P82" s="2"/>
      <c r="Q82" s="2"/>
      <c r="R82" s="2"/>
      <c r="S82" s="2"/>
      <c r="T82" s="2"/>
      <c r="U82" s="2"/>
      <c r="V82" s="2"/>
      <c r="W82" s="2"/>
      <c r="X82" s="2"/>
    </row>
    <row r="83" spans="2:28" x14ac:dyDescent="0.3">
      <c r="B83" s="2"/>
      <c r="C83" s="2"/>
      <c r="D83" s="2"/>
      <c r="E83" s="2"/>
      <c r="F83" s="2"/>
      <c r="G83" s="2"/>
      <c r="H83" s="2"/>
      <c r="I83" s="2"/>
      <c r="J83" s="2"/>
      <c r="K83" s="2"/>
      <c r="L83" s="2"/>
      <c r="M83" s="2"/>
      <c r="N83" s="2"/>
      <c r="O83" s="2"/>
      <c r="P83" s="2"/>
      <c r="Q83" s="2"/>
      <c r="R83" s="2"/>
      <c r="S83" s="2"/>
      <c r="T83" s="2"/>
      <c r="U83" s="2"/>
      <c r="V83" s="2"/>
      <c r="W83" s="2"/>
      <c r="X83" s="2"/>
    </row>
    <row r="84" spans="2:28" x14ac:dyDescent="0.3">
      <c r="B84" s="2"/>
      <c r="C84" s="2"/>
      <c r="D84" s="2"/>
      <c r="E84" s="2"/>
      <c r="F84" s="2"/>
      <c r="G84" s="2"/>
      <c r="H84" s="2"/>
      <c r="I84" s="2"/>
      <c r="J84" s="2"/>
      <c r="K84" s="2"/>
      <c r="L84" s="2"/>
      <c r="M84" s="2"/>
      <c r="N84" s="2"/>
      <c r="O84" s="2"/>
      <c r="P84" s="2"/>
      <c r="Q84" s="2"/>
      <c r="R84" s="2"/>
      <c r="S84" s="2"/>
      <c r="T84" s="2"/>
      <c r="U84" s="2"/>
      <c r="V84" s="2"/>
      <c r="W84" s="2"/>
      <c r="X84" s="2"/>
    </row>
    <row r="85" spans="2:28" x14ac:dyDescent="0.3">
      <c r="B85" s="2"/>
      <c r="C85" s="2"/>
      <c r="D85" s="2"/>
      <c r="E85" s="2"/>
      <c r="F85" s="2"/>
      <c r="G85" s="2"/>
      <c r="H85" s="2"/>
      <c r="I85" s="2"/>
      <c r="J85" s="2"/>
      <c r="K85" s="2"/>
      <c r="L85" s="2"/>
      <c r="M85" s="2"/>
      <c r="N85" s="2"/>
      <c r="O85" s="2"/>
      <c r="P85" s="2"/>
      <c r="Q85" s="2"/>
      <c r="R85" s="2"/>
      <c r="S85" s="2"/>
      <c r="T85" s="2"/>
      <c r="U85" s="2"/>
      <c r="V85" s="2"/>
      <c r="W85" s="2"/>
      <c r="X85" s="2"/>
    </row>
    <row r="86" spans="2:28" x14ac:dyDescent="0.3">
      <c r="B86" s="2"/>
      <c r="C86" s="2"/>
      <c r="D86" s="2"/>
      <c r="E86" s="2"/>
      <c r="F86" s="2"/>
      <c r="G86" s="2"/>
      <c r="H86" s="2"/>
      <c r="I86" s="2"/>
      <c r="J86" s="2"/>
      <c r="K86" s="2"/>
      <c r="L86" s="2"/>
      <c r="M86" s="2"/>
      <c r="N86" s="2"/>
      <c r="O86" s="2"/>
      <c r="P86" s="2"/>
      <c r="Q86" s="2"/>
      <c r="R86" s="2"/>
      <c r="S86" s="2"/>
      <c r="T86" s="2"/>
      <c r="U86" s="2"/>
      <c r="V86" s="2"/>
      <c r="W86" s="2"/>
      <c r="X86" s="2"/>
    </row>
    <row r="87" spans="2:28" x14ac:dyDescent="0.3">
      <c r="B87" s="122"/>
      <c r="C87" s="12"/>
      <c r="D87" s="12" t="s">
        <v>102</v>
      </c>
      <c r="E87" s="12" t="s">
        <v>103</v>
      </c>
      <c r="F87" s="447" t="s">
        <v>105</v>
      </c>
      <c r="G87" s="448"/>
      <c r="H87" s="122"/>
      <c r="I87" s="2"/>
      <c r="J87" s="2"/>
      <c r="K87" s="2"/>
      <c r="L87" s="2"/>
      <c r="M87" s="2"/>
      <c r="N87" s="2"/>
      <c r="O87" s="2"/>
      <c r="P87" s="449" t="s">
        <v>181</v>
      </c>
      <c r="Q87" s="450"/>
      <c r="R87" s="450"/>
      <c r="S87" s="450"/>
      <c r="T87" s="450"/>
      <c r="U87" s="450"/>
      <c r="V87" s="450"/>
      <c r="W87" s="451"/>
      <c r="X87" s="2"/>
      <c r="Y87" s="2"/>
      <c r="Z87" s="2"/>
      <c r="AA87" s="2"/>
      <c r="AB87" s="2"/>
    </row>
    <row r="88" spans="2:28" x14ac:dyDescent="0.3">
      <c r="B88" s="123"/>
      <c r="C88" s="136" t="s">
        <v>99</v>
      </c>
      <c r="D88" s="14" t="s">
        <v>101</v>
      </c>
      <c r="E88" s="14" t="s">
        <v>104</v>
      </c>
      <c r="F88" s="12" t="s">
        <v>92</v>
      </c>
      <c r="G88" s="13" t="s">
        <v>106</v>
      </c>
      <c r="H88" s="16" t="s">
        <v>26</v>
      </c>
      <c r="I88" s="2"/>
      <c r="J88" s="2"/>
      <c r="K88" s="2"/>
      <c r="L88" s="2"/>
      <c r="M88" s="2"/>
      <c r="N88" s="2"/>
      <c r="O88" s="2"/>
      <c r="P88" s="280"/>
      <c r="Q88" s="280" t="s">
        <v>31</v>
      </c>
      <c r="R88" s="280" t="s">
        <v>164</v>
      </c>
      <c r="S88" s="280" t="s">
        <v>32</v>
      </c>
      <c r="T88" s="280" t="s">
        <v>165</v>
      </c>
      <c r="U88" s="280" t="s">
        <v>68</v>
      </c>
      <c r="V88" s="280" t="s">
        <v>34</v>
      </c>
      <c r="W88" s="280" t="s">
        <v>166</v>
      </c>
      <c r="X88" s="2"/>
      <c r="Y88" s="2"/>
      <c r="Z88" s="2"/>
      <c r="AA88" s="2"/>
      <c r="AB88" s="2"/>
    </row>
    <row r="89" spans="2:28" x14ac:dyDescent="0.3">
      <c r="B89" s="10">
        <v>1</v>
      </c>
      <c r="C89" s="10">
        <v>4</v>
      </c>
      <c r="D89" s="10">
        <v>0.56000000000000005</v>
      </c>
      <c r="E89" s="10">
        <f>SUM(C89*D89)</f>
        <v>2.2400000000000002</v>
      </c>
      <c r="F89" s="111">
        <v>0.111</v>
      </c>
      <c r="G89" s="111">
        <v>0.111</v>
      </c>
      <c r="H89" s="121">
        <v>0.03</v>
      </c>
      <c r="I89" s="2"/>
      <c r="J89" s="2"/>
      <c r="K89" s="2"/>
      <c r="L89" s="2"/>
      <c r="M89" s="2"/>
      <c r="N89" s="2"/>
      <c r="O89" s="2"/>
      <c r="P89" s="10"/>
      <c r="Q89" s="280" t="s">
        <v>182</v>
      </c>
      <c r="R89" s="146" t="s">
        <v>183</v>
      </c>
      <c r="S89" s="146" t="s">
        <v>182</v>
      </c>
      <c r="T89" s="146" t="s">
        <v>183</v>
      </c>
      <c r="U89" s="146" t="s">
        <v>183</v>
      </c>
      <c r="V89" s="146" t="s">
        <v>182</v>
      </c>
      <c r="W89" s="146" t="s">
        <v>184</v>
      </c>
      <c r="X89" s="2"/>
      <c r="Y89" s="2"/>
      <c r="Z89" s="2"/>
      <c r="AA89" s="2"/>
      <c r="AB89" s="2"/>
    </row>
    <row r="90" spans="2:28" x14ac:dyDescent="0.3">
      <c r="B90" s="10">
        <v>2</v>
      </c>
      <c r="C90" s="10">
        <v>4</v>
      </c>
      <c r="D90" s="10">
        <v>0.56000000000000005</v>
      </c>
      <c r="E90" s="10">
        <f t="shared" ref="E90:E100" si="4">SUM(C90*D90)</f>
        <v>2.2400000000000002</v>
      </c>
      <c r="F90" s="111">
        <v>1.4E-2</v>
      </c>
      <c r="G90" s="111">
        <v>0.20499999999999999</v>
      </c>
      <c r="H90" s="18">
        <v>0.03</v>
      </c>
      <c r="I90" s="2"/>
      <c r="J90" s="2"/>
      <c r="K90" s="2"/>
      <c r="L90" s="2"/>
      <c r="M90" s="2"/>
      <c r="N90" s="2"/>
      <c r="O90" s="2"/>
      <c r="P90" s="10">
        <v>1</v>
      </c>
      <c r="Q90" s="17">
        <v>248</v>
      </c>
      <c r="R90" s="124">
        <f t="shared" ref="R90:R101" si="5">SUM(G6/Q90)</f>
        <v>3.495967741935484</v>
      </c>
      <c r="S90" s="17">
        <v>248</v>
      </c>
      <c r="T90" s="124">
        <f t="shared" ref="T90:T101" si="6">SUM(D6/S90)</f>
        <v>0.11009677419354838</v>
      </c>
      <c r="U90" s="124">
        <f t="shared" ref="U90:U101" si="7">SUM(E6/S90)</f>
        <v>0</v>
      </c>
      <c r="V90" s="17">
        <v>248</v>
      </c>
      <c r="W90" s="124">
        <f t="shared" ref="W90:W101" si="8">SUM(H6/V90)</f>
        <v>1.7943548387096775</v>
      </c>
      <c r="X90" s="2"/>
      <c r="Y90" s="2"/>
      <c r="Z90" s="2"/>
      <c r="AA90" s="2"/>
      <c r="AB90" s="2"/>
    </row>
    <row r="91" spans="2:28" x14ac:dyDescent="0.3">
      <c r="B91" s="10">
        <v>3</v>
      </c>
      <c r="C91" s="10">
        <v>4</v>
      </c>
      <c r="D91" s="10">
        <v>0.53</v>
      </c>
      <c r="E91" s="10">
        <f t="shared" si="4"/>
        <v>2.12</v>
      </c>
      <c r="F91" s="111">
        <v>2.4E-2</v>
      </c>
      <c r="G91" s="111">
        <v>0.20899999999999999</v>
      </c>
      <c r="H91" s="18">
        <v>0.03</v>
      </c>
      <c r="I91" s="2"/>
      <c r="J91" s="2"/>
      <c r="K91" s="2"/>
      <c r="L91" s="2"/>
      <c r="M91" s="2"/>
      <c r="N91" s="2"/>
      <c r="O91" s="2"/>
      <c r="P91" s="10">
        <v>2</v>
      </c>
      <c r="Q91" s="17">
        <v>248</v>
      </c>
      <c r="R91" s="124">
        <f t="shared" si="5"/>
        <v>4.338709677419355</v>
      </c>
      <c r="S91" s="17">
        <v>248</v>
      </c>
      <c r="T91" s="124">
        <f t="shared" si="6"/>
        <v>0.6153064516129032</v>
      </c>
      <c r="U91" s="124">
        <f t="shared" si="7"/>
        <v>0</v>
      </c>
      <c r="V91" s="17">
        <f>SUM(V90)</f>
        <v>248</v>
      </c>
      <c r="W91" s="124">
        <f t="shared" si="8"/>
        <v>3.6653225806451615</v>
      </c>
      <c r="X91" s="2"/>
      <c r="Y91" s="2"/>
      <c r="Z91" s="2"/>
      <c r="AA91" s="2"/>
      <c r="AB91" s="2"/>
    </row>
    <row r="92" spans="2:28" x14ac:dyDescent="0.3">
      <c r="B92" s="10">
        <v>4</v>
      </c>
      <c r="C92" s="10">
        <v>5</v>
      </c>
      <c r="D92" s="10">
        <v>0.43</v>
      </c>
      <c r="E92" s="10">
        <f t="shared" si="4"/>
        <v>2.15</v>
      </c>
      <c r="F92" s="111">
        <v>1.7999999999999999E-2</v>
      </c>
      <c r="G92" s="111">
        <v>0.20399999999999999</v>
      </c>
      <c r="H92" s="18">
        <v>0.03</v>
      </c>
      <c r="I92" s="2"/>
      <c r="J92" s="2"/>
      <c r="K92" s="2"/>
      <c r="L92" s="2"/>
      <c r="M92" s="2"/>
      <c r="N92" s="2"/>
      <c r="O92" s="2"/>
      <c r="P92" s="10">
        <v>3</v>
      </c>
      <c r="Q92" s="17">
        <v>248</v>
      </c>
      <c r="R92" s="124">
        <f t="shared" si="5"/>
        <v>6.491935483870968</v>
      </c>
      <c r="S92" s="17">
        <v>248</v>
      </c>
      <c r="T92" s="124">
        <f t="shared" si="6"/>
        <v>0.89454435483870975</v>
      </c>
      <c r="U92" s="124">
        <f t="shared" si="7"/>
        <v>0</v>
      </c>
      <c r="V92" s="17">
        <f>SUM(V90)</f>
        <v>248</v>
      </c>
      <c r="W92" s="124">
        <f t="shared" si="8"/>
        <v>5.487903225806452</v>
      </c>
      <c r="X92" s="2"/>
      <c r="Y92" s="2"/>
      <c r="Z92" s="2"/>
      <c r="AA92" s="2"/>
      <c r="AB92" s="2"/>
    </row>
    <row r="93" spans="2:28" x14ac:dyDescent="0.3">
      <c r="B93" s="10">
        <v>5</v>
      </c>
      <c r="C93" s="10">
        <v>5</v>
      </c>
      <c r="D93" s="10">
        <v>0.43</v>
      </c>
      <c r="E93" s="10">
        <f t="shared" si="4"/>
        <v>2.15</v>
      </c>
      <c r="F93" s="111">
        <v>1.7000000000000001E-2</v>
      </c>
      <c r="G93" s="111">
        <v>0.22</v>
      </c>
      <c r="H93" s="18">
        <v>0.03</v>
      </c>
      <c r="I93" s="2"/>
      <c r="J93" s="2"/>
      <c r="K93" s="2"/>
      <c r="L93" s="2"/>
      <c r="M93" s="2"/>
      <c r="N93" s="2"/>
      <c r="O93" s="2"/>
      <c r="P93" s="10">
        <v>4</v>
      </c>
      <c r="Q93" s="17"/>
      <c r="R93" s="124" t="e">
        <f t="shared" si="5"/>
        <v>#DIV/0!</v>
      </c>
      <c r="S93" s="17">
        <v>248</v>
      </c>
      <c r="T93" s="124">
        <f t="shared" si="6"/>
        <v>2.3865322580645163</v>
      </c>
      <c r="U93" s="124">
        <f t="shared" si="7"/>
        <v>0</v>
      </c>
      <c r="V93" s="17">
        <f>SUM(V90)</f>
        <v>248</v>
      </c>
      <c r="W93" s="124">
        <f t="shared" si="8"/>
        <v>7.387096774193548</v>
      </c>
      <c r="X93" s="2"/>
      <c r="Y93" s="2"/>
      <c r="Z93" s="2"/>
      <c r="AA93" s="2"/>
      <c r="AB93" s="2"/>
    </row>
    <row r="94" spans="2:28" x14ac:dyDescent="0.3">
      <c r="B94" s="10">
        <v>6</v>
      </c>
      <c r="C94" s="10">
        <v>5</v>
      </c>
      <c r="D94" s="10">
        <v>0.43</v>
      </c>
      <c r="E94" s="10">
        <f t="shared" si="4"/>
        <v>2.15</v>
      </c>
      <c r="F94" s="111">
        <v>2.1000000000000001E-2</v>
      </c>
      <c r="G94" s="111">
        <v>0.24</v>
      </c>
      <c r="H94" s="18">
        <v>0.03</v>
      </c>
      <c r="I94" s="2"/>
      <c r="J94" s="2"/>
      <c r="K94" s="2"/>
      <c r="L94" s="2"/>
      <c r="M94" s="2"/>
      <c r="N94" s="2"/>
      <c r="O94" s="2"/>
      <c r="P94" s="10">
        <v>5</v>
      </c>
      <c r="Q94" s="17"/>
      <c r="R94" s="124" t="e">
        <f t="shared" si="5"/>
        <v>#DIV/0!</v>
      </c>
      <c r="S94" s="17">
        <v>248</v>
      </c>
      <c r="T94" s="124">
        <f t="shared" si="6"/>
        <v>3.1033387096774194</v>
      </c>
      <c r="U94" s="124">
        <f t="shared" si="7"/>
        <v>0</v>
      </c>
      <c r="V94" s="17">
        <f>SUM(V90)</f>
        <v>248</v>
      </c>
      <c r="W94" s="124">
        <f t="shared" si="8"/>
        <v>9.2741935483870961</v>
      </c>
      <c r="X94" s="2"/>
      <c r="Y94" s="2"/>
      <c r="Z94" s="2"/>
      <c r="AA94" s="2"/>
      <c r="AB94" s="2"/>
    </row>
    <row r="95" spans="2:28" x14ac:dyDescent="0.3">
      <c r="B95" s="10">
        <v>7</v>
      </c>
      <c r="C95" s="10">
        <v>5</v>
      </c>
      <c r="D95" s="10">
        <v>0.43</v>
      </c>
      <c r="E95" s="10">
        <f t="shared" si="4"/>
        <v>2.15</v>
      </c>
      <c r="F95" s="111">
        <v>1.7999999999999999E-2</v>
      </c>
      <c r="G95" s="111">
        <v>0.25</v>
      </c>
      <c r="H95" s="18">
        <v>0.03</v>
      </c>
      <c r="I95" s="2"/>
      <c r="J95" s="2"/>
      <c r="K95" s="2"/>
      <c r="L95" s="2"/>
      <c r="M95" s="2"/>
      <c r="N95" s="2"/>
      <c r="O95" s="2"/>
      <c r="P95" s="10">
        <v>6</v>
      </c>
      <c r="Q95" s="17"/>
      <c r="R95" s="124" t="e">
        <f t="shared" si="5"/>
        <v>#DIV/0!</v>
      </c>
      <c r="S95" s="17">
        <v>248</v>
      </c>
      <c r="T95" s="124">
        <f t="shared" si="6"/>
        <v>3.4708588709677421</v>
      </c>
      <c r="U95" s="124">
        <f t="shared" si="7"/>
        <v>0</v>
      </c>
      <c r="V95" s="17">
        <f>SUM(V90)</f>
        <v>248</v>
      </c>
      <c r="W95" s="124">
        <f t="shared" si="8"/>
        <v>11.133064516129032</v>
      </c>
      <c r="X95" s="2"/>
      <c r="Y95" s="2"/>
      <c r="Z95" s="2"/>
      <c r="AA95" s="2"/>
      <c r="AB95" s="2"/>
    </row>
    <row r="96" spans="2:28" x14ac:dyDescent="0.3">
      <c r="B96" s="10">
        <v>8</v>
      </c>
      <c r="C96" s="10">
        <v>5</v>
      </c>
      <c r="D96" s="10"/>
      <c r="E96" s="10">
        <f t="shared" si="4"/>
        <v>0</v>
      </c>
      <c r="F96" s="111">
        <v>1.7999999999999999E-2</v>
      </c>
      <c r="G96" s="111">
        <v>0.24199999999999999</v>
      </c>
      <c r="H96" s="18">
        <v>0.03</v>
      </c>
      <c r="I96" s="2"/>
      <c r="J96" s="2"/>
      <c r="K96" s="2"/>
      <c r="L96" s="2"/>
      <c r="M96" s="2"/>
      <c r="N96" s="2"/>
      <c r="O96" s="2"/>
      <c r="P96" s="10">
        <v>7</v>
      </c>
      <c r="Q96" s="17"/>
      <c r="R96" s="124" t="e">
        <f t="shared" si="5"/>
        <v>#DIV/0!</v>
      </c>
      <c r="S96" s="17">
        <v>248</v>
      </c>
      <c r="T96" s="124">
        <f t="shared" si="6"/>
        <v>3.5809556451612905</v>
      </c>
      <c r="U96" s="124">
        <f t="shared" si="7"/>
        <v>0</v>
      </c>
      <c r="V96" s="17">
        <f>SUM(V90)</f>
        <v>248</v>
      </c>
      <c r="W96" s="124">
        <f t="shared" si="8"/>
        <v>12.995967741935484</v>
      </c>
      <c r="X96" s="2"/>
      <c r="Y96" s="2"/>
      <c r="Z96" s="2"/>
      <c r="AA96" s="2"/>
      <c r="AB96" s="2"/>
    </row>
    <row r="97" spans="2:28" x14ac:dyDescent="0.3">
      <c r="B97" s="10">
        <v>9</v>
      </c>
      <c r="C97" s="10">
        <v>7</v>
      </c>
      <c r="D97" s="10"/>
      <c r="E97" s="10">
        <f t="shared" si="4"/>
        <v>0</v>
      </c>
      <c r="F97" s="111">
        <v>1.7000000000000001E-2</v>
      </c>
      <c r="G97" s="111">
        <v>0.24199999999999999</v>
      </c>
      <c r="H97" s="18">
        <v>0.03</v>
      </c>
      <c r="I97" s="2"/>
      <c r="J97" s="2"/>
      <c r="K97" s="2"/>
      <c r="L97" s="2"/>
      <c r="M97" s="2"/>
      <c r="N97" s="2"/>
      <c r="O97" s="2"/>
      <c r="P97" s="10">
        <v>8</v>
      </c>
      <c r="Q97" s="17"/>
      <c r="R97" s="124" t="e">
        <f t="shared" si="5"/>
        <v>#DIV/0!</v>
      </c>
      <c r="S97" s="17">
        <v>248</v>
      </c>
      <c r="T97" s="124">
        <f t="shared" si="6"/>
        <v>3.7050927419354842</v>
      </c>
      <c r="U97" s="124">
        <f t="shared" si="7"/>
        <v>0</v>
      </c>
      <c r="V97" s="17">
        <f>SUM(V90)</f>
        <v>248</v>
      </c>
      <c r="W97" s="124">
        <f t="shared" si="8"/>
        <v>14.814516129032258</v>
      </c>
      <c r="X97" s="2"/>
      <c r="Y97" s="2"/>
      <c r="Z97" s="2"/>
      <c r="AA97" s="2"/>
      <c r="AB97" s="2"/>
    </row>
    <row r="98" spans="2:28" x14ac:dyDescent="0.3">
      <c r="B98" s="10">
        <v>10</v>
      </c>
      <c r="C98" s="10">
        <v>6</v>
      </c>
      <c r="D98" s="10"/>
      <c r="E98" s="10">
        <f t="shared" si="4"/>
        <v>0</v>
      </c>
      <c r="F98" s="111">
        <v>1.7000000000000001E-2</v>
      </c>
      <c r="G98" s="111">
        <v>0.189</v>
      </c>
      <c r="H98" s="18">
        <v>0.03</v>
      </c>
      <c r="I98" s="2"/>
      <c r="J98" s="2"/>
      <c r="K98" s="2"/>
      <c r="L98" s="2"/>
      <c r="M98" s="2"/>
      <c r="N98" s="2"/>
      <c r="O98" s="2"/>
      <c r="P98" s="10">
        <v>9</v>
      </c>
      <c r="Q98" s="17"/>
      <c r="R98" s="124" t="e">
        <f t="shared" si="5"/>
        <v>#DIV/0!</v>
      </c>
      <c r="S98" s="17">
        <v>248</v>
      </c>
      <c r="T98" s="124">
        <f t="shared" si="6"/>
        <v>3.824725806451613</v>
      </c>
      <c r="U98" s="124">
        <f t="shared" si="7"/>
        <v>0</v>
      </c>
      <c r="V98" s="17">
        <f>SUM(V90)</f>
        <v>248</v>
      </c>
      <c r="W98" s="124">
        <f t="shared" si="8"/>
        <v>16.701612903225808</v>
      </c>
      <c r="X98" s="2"/>
      <c r="Y98" s="2"/>
      <c r="Z98" s="2"/>
      <c r="AA98" s="2"/>
      <c r="AB98" s="2"/>
    </row>
    <row r="99" spans="2:28" x14ac:dyDescent="0.3">
      <c r="B99" s="10">
        <v>11</v>
      </c>
      <c r="C99" s="10">
        <v>6</v>
      </c>
      <c r="D99" s="10"/>
      <c r="E99" s="10">
        <f t="shared" si="4"/>
        <v>0</v>
      </c>
      <c r="F99" s="111">
        <v>1.4999999999999999E-2</v>
      </c>
      <c r="G99" s="111">
        <v>0.17199999999999999</v>
      </c>
      <c r="H99" s="18">
        <v>0.03</v>
      </c>
      <c r="I99" s="2"/>
      <c r="J99" s="2"/>
      <c r="K99" s="2"/>
      <c r="L99" s="2"/>
      <c r="M99" s="2"/>
      <c r="N99" s="2"/>
      <c r="O99" s="2"/>
      <c r="P99" s="10">
        <v>10</v>
      </c>
      <c r="Q99" s="17"/>
      <c r="R99" s="124" t="e">
        <f t="shared" si="5"/>
        <v>#DIV/0!</v>
      </c>
      <c r="S99" s="17">
        <v>248</v>
      </c>
      <c r="T99" s="124">
        <f t="shared" si="6"/>
        <v>4.078241935483871</v>
      </c>
      <c r="U99" s="124">
        <f t="shared" si="7"/>
        <v>0</v>
      </c>
      <c r="V99" s="17">
        <f>SUM(V90)</f>
        <v>248</v>
      </c>
      <c r="W99" s="124">
        <f t="shared" si="8"/>
        <v>18.693548387096776</v>
      </c>
      <c r="X99" s="2"/>
      <c r="Y99" s="2"/>
      <c r="Z99" s="2"/>
      <c r="AA99" s="2"/>
      <c r="AB99" s="2"/>
    </row>
    <row r="100" spans="2:28" x14ac:dyDescent="0.3">
      <c r="B100" s="10">
        <v>12</v>
      </c>
      <c r="C100" s="10">
        <v>6</v>
      </c>
      <c r="D100" s="10"/>
      <c r="E100" s="10">
        <f t="shared" si="4"/>
        <v>0</v>
      </c>
      <c r="F100" s="111">
        <v>1.4999999999999999E-2</v>
      </c>
      <c r="G100" s="111">
        <v>0.158</v>
      </c>
      <c r="H100" s="18">
        <v>0.03</v>
      </c>
      <c r="I100" s="2"/>
      <c r="J100" s="2"/>
      <c r="K100" s="2"/>
      <c r="L100" s="2"/>
      <c r="M100" s="2"/>
      <c r="N100" s="2"/>
      <c r="O100" s="2"/>
      <c r="P100" s="10">
        <v>11</v>
      </c>
      <c r="Q100" s="17"/>
      <c r="R100" s="124" t="e">
        <f t="shared" si="5"/>
        <v>#DIV/0!</v>
      </c>
      <c r="S100" s="17">
        <v>248</v>
      </c>
      <c r="T100" s="124">
        <f t="shared" si="6"/>
        <v>4.2141088709677419</v>
      </c>
      <c r="U100" s="124">
        <f t="shared" si="7"/>
        <v>0</v>
      </c>
      <c r="V100" s="17">
        <f>SUM(V90)</f>
        <v>248</v>
      </c>
      <c r="W100" s="124">
        <f t="shared" si="8"/>
        <v>20.161290322580644</v>
      </c>
      <c r="X100" s="2"/>
      <c r="Y100" s="2"/>
      <c r="Z100" s="2"/>
      <c r="AA100" s="2"/>
      <c r="AB100" s="2"/>
    </row>
    <row r="101" spans="2:28" x14ac:dyDescent="0.3">
      <c r="B101" s="2"/>
      <c r="C101" s="2"/>
      <c r="D101" s="2"/>
      <c r="E101" s="2"/>
      <c r="F101" s="2"/>
      <c r="G101" s="2"/>
      <c r="H101" s="2"/>
      <c r="I101" s="2"/>
      <c r="J101" s="2"/>
      <c r="K101" s="2"/>
      <c r="L101" s="2"/>
      <c r="M101" s="2"/>
      <c r="N101" s="2"/>
      <c r="O101" s="2"/>
      <c r="P101" s="10">
        <v>12</v>
      </c>
      <c r="Q101" s="17"/>
      <c r="R101" s="124" t="e">
        <f t="shared" si="5"/>
        <v>#DIV/0!</v>
      </c>
      <c r="S101" s="17">
        <v>248</v>
      </c>
      <c r="T101" s="124">
        <f t="shared" si="6"/>
        <v>4.5998225806451618</v>
      </c>
      <c r="U101" s="124">
        <f t="shared" si="7"/>
        <v>0</v>
      </c>
      <c r="V101" s="19">
        <f>SUM(V90)</f>
        <v>248</v>
      </c>
      <c r="W101" s="124">
        <f t="shared" si="8"/>
        <v>21.774193548387096</v>
      </c>
      <c r="X101" s="2"/>
      <c r="Y101" s="2"/>
      <c r="Z101" s="2"/>
      <c r="AA101" s="2"/>
      <c r="AB101" s="2"/>
    </row>
    <row r="102" spans="2:28" x14ac:dyDescent="0.3">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sheetData>
  <mergeCells count="3">
    <mergeCell ref="P87:W87"/>
    <mergeCell ref="F87:G87"/>
    <mergeCell ref="B3:H4"/>
  </mergeCells>
  <hyperlinks>
    <hyperlink ref="F87:G87" location="sykefr!A1" display="sjukefråvere i %"/>
    <hyperlink ref="C88" location="'tal tils'!A1" display="tal tils"/>
    <hyperlink ref="A1" location="FREMSIDE_ØKONOMI!A1" display="TILBAKE TIL FRAMSIDA"/>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119"/>
  <sheetViews>
    <sheetView workbookViewId="0"/>
  </sheetViews>
  <sheetFormatPr baseColWidth="10" defaultColWidth="11.453125" defaultRowHeight="12" x14ac:dyDescent="0.3"/>
  <cols>
    <col min="1" max="1" width="2.26953125" style="2" customWidth="1"/>
    <col min="2" max="2" width="2.81640625" style="2" customWidth="1"/>
    <col min="3" max="3" width="7.453125" style="2" customWidth="1"/>
    <col min="4" max="4" width="6.453125" style="2" customWidth="1"/>
    <col min="5" max="5" width="6.54296875" style="2" customWidth="1"/>
    <col min="6" max="6" width="7.54296875" style="2" customWidth="1"/>
    <col min="7" max="7" width="7.453125" style="2" customWidth="1"/>
    <col min="8" max="8" width="7.1796875" style="2" customWidth="1"/>
    <col min="9" max="10" width="5.7265625" style="2" customWidth="1"/>
    <col min="11" max="11" width="7" style="2" customWidth="1"/>
    <col min="12" max="15" width="11.453125" style="2"/>
    <col min="16" max="16" width="3.1796875" style="2" customWidth="1"/>
    <col min="17" max="17" width="5.1796875" style="2" customWidth="1"/>
    <col min="18" max="18" width="6.81640625" style="2" customWidth="1"/>
    <col min="19" max="19" width="5.1796875" style="2" customWidth="1"/>
    <col min="20" max="20" width="6.81640625" style="2" customWidth="1"/>
    <col min="21" max="21" width="6.26953125" style="2" customWidth="1"/>
    <col min="22" max="22" width="5.7265625" style="2" customWidth="1"/>
    <col min="23" max="23" width="7.1796875" style="2" customWidth="1"/>
    <col min="24" max="16384" width="11.453125" style="2"/>
  </cols>
  <sheetData>
    <row r="1" spans="1:11" ht="14.5" x14ac:dyDescent="0.35">
      <c r="A1" s="163" t="s">
        <v>36</v>
      </c>
      <c r="B1"/>
      <c r="C1"/>
      <c r="D1"/>
      <c r="I1" s="6"/>
      <c r="J1" s="6"/>
      <c r="K1" s="6"/>
    </row>
    <row r="3" spans="1:11" ht="15" customHeight="1" x14ac:dyDescent="0.3">
      <c r="B3" s="432" t="s">
        <v>534</v>
      </c>
      <c r="C3" s="433"/>
      <c r="D3" s="433"/>
      <c r="E3" s="433"/>
      <c r="F3" s="433"/>
      <c r="G3" s="433"/>
      <c r="H3" s="434"/>
      <c r="I3" s="277" t="s">
        <v>50</v>
      </c>
      <c r="J3" s="44" t="s">
        <v>91</v>
      </c>
      <c r="K3" s="233"/>
    </row>
    <row r="4" spans="1:11" x14ac:dyDescent="0.3">
      <c r="B4" s="435"/>
      <c r="C4" s="436"/>
      <c r="D4" s="436"/>
      <c r="E4" s="436"/>
      <c r="F4" s="436"/>
      <c r="G4" s="436"/>
      <c r="H4" s="437"/>
      <c r="I4" s="23" t="s">
        <v>29</v>
      </c>
      <c r="J4" s="3" t="s">
        <v>30</v>
      </c>
      <c r="K4" s="234"/>
    </row>
    <row r="5" spans="1:11" x14ac:dyDescent="0.3">
      <c r="B5" s="276"/>
      <c r="C5" s="160" t="s">
        <v>209</v>
      </c>
      <c r="D5" s="276" t="s">
        <v>210</v>
      </c>
      <c r="E5" s="276"/>
      <c r="F5" s="276" t="s">
        <v>33</v>
      </c>
      <c r="G5" s="276" t="s">
        <v>31</v>
      </c>
      <c r="H5" s="278" t="s">
        <v>34</v>
      </c>
      <c r="I5" s="26" t="s">
        <v>2</v>
      </c>
      <c r="J5" s="43" t="s">
        <v>35</v>
      </c>
      <c r="K5" s="26" t="s">
        <v>154</v>
      </c>
    </row>
    <row r="6" spans="1:11" x14ac:dyDescent="0.3">
      <c r="B6" s="5">
        <v>1</v>
      </c>
      <c r="C6" s="193">
        <v>2971</v>
      </c>
      <c r="D6" s="214">
        <v>2411.7350000000001</v>
      </c>
      <c r="E6" s="214"/>
      <c r="F6" s="214">
        <f>SUM(C6-D6)</f>
        <v>559.26499999999987</v>
      </c>
      <c r="G6" s="214">
        <v>2571</v>
      </c>
      <c r="H6" s="214">
        <v>2648</v>
      </c>
      <c r="I6" s="41">
        <f>SUM(C6/D$17)</f>
        <v>0.13110052069543729</v>
      </c>
      <c r="J6" s="28">
        <f>SUM(D6/D$17)</f>
        <v>0.10642198393786957</v>
      </c>
      <c r="K6" s="218">
        <f>SUM(I6-J6)</f>
        <v>2.4678536757567718E-2</v>
      </c>
    </row>
    <row r="7" spans="1:11" x14ac:dyDescent="0.3">
      <c r="B7" s="5">
        <v>2</v>
      </c>
      <c r="C7" s="193">
        <v>5240</v>
      </c>
      <c r="D7" s="214">
        <v>5036.7049999999999</v>
      </c>
      <c r="E7" s="214"/>
      <c r="F7" s="214">
        <f t="shared" ref="F7:F17" si="0">SUM(C7-D7)</f>
        <v>203.29500000000007</v>
      </c>
      <c r="G7" s="214">
        <v>5027</v>
      </c>
      <c r="H7" s="214">
        <v>4974</v>
      </c>
      <c r="I7" s="41">
        <f t="shared" ref="I7:I17" si="1">SUM(C7/D$17)</f>
        <v>0.23122407554496513</v>
      </c>
      <c r="J7" s="28">
        <f t="shared" ref="J7:J17" si="2">SUM(D7/D$17)</f>
        <v>0.22225333156826405</v>
      </c>
      <c r="K7" s="218">
        <f t="shared" ref="K7:K17" si="3">SUM(I7-J7)</f>
        <v>8.9707439767010844E-3</v>
      </c>
    </row>
    <row r="8" spans="1:11" x14ac:dyDescent="0.3">
      <c r="B8" s="5">
        <v>3</v>
      </c>
      <c r="C8" s="193">
        <v>8351</v>
      </c>
      <c r="D8" s="214">
        <v>7976.4210000000003</v>
      </c>
      <c r="E8" s="214"/>
      <c r="F8" s="214">
        <f t="shared" si="0"/>
        <v>374.57899999999972</v>
      </c>
      <c r="G8" s="214">
        <v>7509</v>
      </c>
      <c r="H8" s="214">
        <v>7296</v>
      </c>
      <c r="I8" s="41">
        <f t="shared" si="1"/>
        <v>0.36850233871679461</v>
      </c>
      <c r="J8" s="28">
        <f t="shared" si="2"/>
        <v>0.35197339158061958</v>
      </c>
      <c r="K8" s="218">
        <f t="shared" si="3"/>
        <v>1.6528947136175032E-2</v>
      </c>
    </row>
    <row r="9" spans="1:11" x14ac:dyDescent="0.3">
      <c r="B9" s="5">
        <v>4</v>
      </c>
      <c r="C9" s="193">
        <v>10909</v>
      </c>
      <c r="D9" s="214">
        <v>10756.227000000001</v>
      </c>
      <c r="E9" s="214"/>
      <c r="F9" s="214">
        <f t="shared" si="0"/>
        <v>152.77299999999923</v>
      </c>
      <c r="G9" s="214">
        <v>10340</v>
      </c>
      <c r="H9" s="214">
        <v>9917</v>
      </c>
      <c r="I9" s="41">
        <f t="shared" si="1"/>
        <v>0.48137851910687496</v>
      </c>
      <c r="J9" s="28">
        <f t="shared" si="2"/>
        <v>0.47463714588297595</v>
      </c>
      <c r="K9" s="218">
        <f t="shared" si="3"/>
        <v>6.7413732238990054E-3</v>
      </c>
    </row>
    <row r="10" spans="1:11" x14ac:dyDescent="0.3">
      <c r="B10" s="5">
        <v>5</v>
      </c>
      <c r="C10" s="193">
        <v>13987</v>
      </c>
      <c r="D10" s="214">
        <v>13789.646000000001</v>
      </c>
      <c r="E10" s="214"/>
      <c r="F10" s="214">
        <f t="shared" si="0"/>
        <v>197.35399999999936</v>
      </c>
      <c r="G10" s="214">
        <v>13255</v>
      </c>
      <c r="H10" s="214">
        <v>12475</v>
      </c>
      <c r="I10" s="41">
        <f t="shared" si="1"/>
        <v>0.61720060012355482</v>
      </c>
      <c r="J10" s="28">
        <f t="shared" si="2"/>
        <v>0.60849201306151268</v>
      </c>
      <c r="K10" s="218">
        <f t="shared" si="3"/>
        <v>8.7085870620421391E-3</v>
      </c>
    </row>
    <row r="11" spans="1:11" x14ac:dyDescent="0.3">
      <c r="B11" s="5">
        <v>6</v>
      </c>
      <c r="C11" s="193">
        <v>14388</v>
      </c>
      <c r="D11" s="214">
        <v>14346.53</v>
      </c>
      <c r="E11" s="214"/>
      <c r="F11" s="214">
        <f t="shared" si="0"/>
        <v>41.469999999999345</v>
      </c>
      <c r="G11" s="214">
        <v>14017</v>
      </c>
      <c r="H11" s="214">
        <v>13007</v>
      </c>
      <c r="I11" s="41">
        <f t="shared" si="1"/>
        <v>0.63489541964522112</v>
      </c>
      <c r="J11" s="28">
        <f t="shared" si="2"/>
        <v>0.63306548407024976</v>
      </c>
      <c r="K11" s="218">
        <f t="shared" si="3"/>
        <v>1.8299355749713531E-3</v>
      </c>
    </row>
    <row r="12" spans="1:11" x14ac:dyDescent="0.3">
      <c r="B12" s="5">
        <v>7</v>
      </c>
      <c r="C12" s="193">
        <v>17800</v>
      </c>
      <c r="D12" s="214">
        <v>17384</v>
      </c>
      <c r="E12" s="214"/>
      <c r="F12" s="214">
        <f t="shared" si="0"/>
        <v>416</v>
      </c>
      <c r="G12" s="214">
        <v>16500</v>
      </c>
      <c r="H12" s="214">
        <v>15639</v>
      </c>
      <c r="I12" s="41">
        <f t="shared" si="1"/>
        <v>0.78545582914129375</v>
      </c>
      <c r="J12" s="28">
        <f t="shared" si="2"/>
        <v>0.76709910864001407</v>
      </c>
      <c r="K12" s="218">
        <f t="shared" si="3"/>
        <v>1.8356720501279677E-2</v>
      </c>
    </row>
    <row r="13" spans="1:11" x14ac:dyDescent="0.3">
      <c r="B13" s="5">
        <v>8</v>
      </c>
      <c r="C13" s="193">
        <v>20151</v>
      </c>
      <c r="D13" s="214">
        <v>19836</v>
      </c>
      <c r="E13" s="214"/>
      <c r="F13" s="214">
        <f t="shared" si="0"/>
        <v>315</v>
      </c>
      <c r="G13" s="214">
        <v>19700</v>
      </c>
      <c r="H13" s="214">
        <v>18517</v>
      </c>
      <c r="I13" s="41">
        <f t="shared" si="1"/>
        <v>0.88919777601270855</v>
      </c>
      <c r="J13" s="28">
        <f t="shared" si="2"/>
        <v>0.87529785544082606</v>
      </c>
      <c r="K13" s="218">
        <f t="shared" si="3"/>
        <v>1.3899920571882496E-2</v>
      </c>
    </row>
    <row r="14" spans="1:11" x14ac:dyDescent="0.3">
      <c r="B14" s="5">
        <v>9</v>
      </c>
      <c r="C14" s="193"/>
      <c r="D14" s="214">
        <v>22860</v>
      </c>
      <c r="E14" s="214"/>
      <c r="F14" s="214">
        <f t="shared" si="0"/>
        <v>-22860</v>
      </c>
      <c r="G14" s="214">
        <v>22620</v>
      </c>
      <c r="H14" s="214">
        <v>21263</v>
      </c>
      <c r="I14" s="41">
        <f t="shared" si="1"/>
        <v>0</v>
      </c>
      <c r="J14" s="28">
        <f t="shared" si="2"/>
        <v>1.0087370929308976</v>
      </c>
      <c r="K14" s="218">
        <f t="shared" si="3"/>
        <v>-1.0087370929308976</v>
      </c>
    </row>
    <row r="15" spans="1:11" x14ac:dyDescent="0.3">
      <c r="B15" s="5">
        <v>10</v>
      </c>
      <c r="C15" s="193"/>
      <c r="D15" s="214">
        <v>25073</v>
      </c>
      <c r="E15" s="214"/>
      <c r="F15" s="214">
        <f t="shared" si="0"/>
        <v>-25073</v>
      </c>
      <c r="G15" s="214">
        <v>25100</v>
      </c>
      <c r="H15" s="214">
        <v>23695</v>
      </c>
      <c r="I15" s="41">
        <f t="shared" si="1"/>
        <v>0</v>
      </c>
      <c r="J15" s="28">
        <f t="shared" si="2"/>
        <v>1.1063895507898684</v>
      </c>
      <c r="K15" s="218">
        <f t="shared" si="3"/>
        <v>-1.1063895507898684</v>
      </c>
    </row>
    <row r="16" spans="1:11" x14ac:dyDescent="0.3">
      <c r="B16" s="5">
        <v>11</v>
      </c>
      <c r="C16" s="193"/>
      <c r="D16" s="214">
        <v>27162</v>
      </c>
      <c r="E16" s="214"/>
      <c r="F16" s="214">
        <f t="shared" si="0"/>
        <v>-27162</v>
      </c>
      <c r="G16" s="214">
        <v>27955</v>
      </c>
      <c r="H16" s="214">
        <v>26317</v>
      </c>
      <c r="I16" s="41">
        <f t="shared" si="1"/>
        <v>0</v>
      </c>
      <c r="J16" s="28">
        <f t="shared" si="2"/>
        <v>1.198570293884035</v>
      </c>
      <c r="K16" s="218">
        <f t="shared" si="3"/>
        <v>-1.198570293884035</v>
      </c>
    </row>
    <row r="17" spans="2:20" x14ac:dyDescent="0.3">
      <c r="B17" s="5">
        <v>12</v>
      </c>
      <c r="C17" s="193"/>
      <c r="D17" s="214">
        <v>22662</v>
      </c>
      <c r="E17" s="214"/>
      <c r="F17" s="214">
        <f t="shared" si="0"/>
        <v>-22662</v>
      </c>
      <c r="G17" s="211">
        <v>23840</v>
      </c>
      <c r="H17" s="214">
        <v>22414</v>
      </c>
      <c r="I17" s="41">
        <f t="shared" si="1"/>
        <v>0</v>
      </c>
      <c r="J17" s="28">
        <f t="shared" si="2"/>
        <v>1</v>
      </c>
      <c r="K17" s="218">
        <f t="shared" si="3"/>
        <v>-1</v>
      </c>
    </row>
    <row r="19" spans="2:20" x14ac:dyDescent="0.3">
      <c r="B19" s="177"/>
      <c r="C19" s="178"/>
      <c r="D19" s="178"/>
      <c r="E19" s="178"/>
      <c r="F19" s="178"/>
      <c r="G19" s="178"/>
      <c r="H19" s="178"/>
      <c r="I19" s="178"/>
      <c r="J19" s="178"/>
      <c r="K19" s="178"/>
      <c r="L19" s="178"/>
      <c r="M19" s="178"/>
      <c r="N19" s="178"/>
      <c r="O19" s="178"/>
      <c r="P19" s="178"/>
      <c r="Q19" s="178"/>
      <c r="R19" s="178"/>
      <c r="S19" s="178"/>
      <c r="T19" s="179"/>
    </row>
    <row r="20" spans="2:20" x14ac:dyDescent="0.3">
      <c r="B20" s="180"/>
      <c r="C20" s="182" t="s">
        <v>544</v>
      </c>
      <c r="D20" s="182"/>
      <c r="E20" s="182"/>
      <c r="F20" s="182"/>
      <c r="G20" s="182"/>
      <c r="H20" s="182"/>
      <c r="I20" s="182"/>
      <c r="J20" s="182"/>
      <c r="K20" s="182"/>
      <c r="L20" s="182"/>
      <c r="M20" s="182"/>
      <c r="N20" s="182"/>
      <c r="O20" s="182"/>
      <c r="P20" s="182"/>
      <c r="Q20" s="182"/>
      <c r="R20" s="182"/>
      <c r="S20" s="182"/>
      <c r="T20" s="183"/>
    </row>
    <row r="21" spans="2:20" x14ac:dyDescent="0.3">
      <c r="B21" s="180"/>
      <c r="C21" s="182" t="s">
        <v>563</v>
      </c>
      <c r="D21" s="182"/>
      <c r="E21" s="182"/>
      <c r="F21" s="182"/>
      <c r="G21" s="182"/>
      <c r="H21" s="182"/>
      <c r="I21" s="182"/>
      <c r="J21" s="182"/>
      <c r="K21" s="182"/>
      <c r="L21" s="182"/>
      <c r="M21" s="182"/>
      <c r="N21" s="182"/>
      <c r="O21" s="182"/>
      <c r="P21" s="182"/>
      <c r="Q21" s="182"/>
      <c r="R21" s="182"/>
      <c r="S21" s="182"/>
      <c r="T21" s="183"/>
    </row>
    <row r="22" spans="2:20" x14ac:dyDescent="0.3">
      <c r="B22" s="180"/>
      <c r="C22" s="182" t="s">
        <v>576</v>
      </c>
      <c r="D22" s="182"/>
      <c r="E22" s="182"/>
      <c r="F22" s="182"/>
      <c r="G22" s="182"/>
      <c r="H22" s="182"/>
      <c r="I22" s="182"/>
      <c r="J22" s="182"/>
      <c r="K22" s="182"/>
      <c r="L22" s="182"/>
      <c r="M22" s="182"/>
      <c r="N22" s="182"/>
      <c r="O22" s="182"/>
      <c r="P22" s="182"/>
      <c r="Q22" s="182"/>
      <c r="R22" s="182"/>
      <c r="S22" s="182"/>
      <c r="T22" s="183"/>
    </row>
    <row r="23" spans="2:20" x14ac:dyDescent="0.3">
      <c r="B23" s="180"/>
      <c r="C23" s="182" t="s">
        <v>577</v>
      </c>
      <c r="D23" s="182"/>
      <c r="E23" s="182"/>
      <c r="F23" s="182"/>
      <c r="G23" s="182"/>
      <c r="H23" s="182"/>
      <c r="I23" s="182"/>
      <c r="J23" s="182"/>
      <c r="K23" s="182"/>
      <c r="L23" s="182"/>
      <c r="M23" s="182"/>
      <c r="N23" s="182"/>
      <c r="O23" s="182"/>
      <c r="P23" s="182"/>
      <c r="Q23" s="182"/>
      <c r="R23" s="182"/>
      <c r="S23" s="182"/>
      <c r="T23" s="183"/>
    </row>
    <row r="24" spans="2:20" x14ac:dyDescent="0.3">
      <c r="B24" s="180"/>
      <c r="C24" s="182" t="s">
        <v>591</v>
      </c>
      <c r="D24" s="182"/>
      <c r="E24" s="182"/>
      <c r="F24" s="182"/>
      <c r="G24" s="182"/>
      <c r="H24" s="182"/>
      <c r="I24" s="182"/>
      <c r="J24" s="182"/>
      <c r="K24" s="182"/>
      <c r="L24" s="182"/>
      <c r="M24" s="182"/>
      <c r="N24" s="182"/>
      <c r="O24" s="182"/>
      <c r="P24" s="182"/>
      <c r="Q24" s="182"/>
      <c r="R24" s="182"/>
      <c r="S24" s="182"/>
      <c r="T24" s="183"/>
    </row>
    <row r="25" spans="2:20" x14ac:dyDescent="0.3">
      <c r="B25" s="180"/>
      <c r="C25" s="182" t="s">
        <v>590</v>
      </c>
      <c r="D25" s="182"/>
      <c r="E25" s="182"/>
      <c r="F25" s="182"/>
      <c r="G25" s="182"/>
      <c r="H25" s="182"/>
      <c r="I25" s="182"/>
      <c r="J25" s="182"/>
      <c r="K25" s="182"/>
      <c r="L25" s="182"/>
      <c r="M25" s="182"/>
      <c r="N25" s="182"/>
      <c r="O25" s="182"/>
      <c r="P25" s="182"/>
      <c r="Q25" s="182"/>
      <c r="R25" s="182"/>
      <c r="S25" s="182"/>
      <c r="T25" s="183"/>
    </row>
    <row r="26" spans="2:20" x14ac:dyDescent="0.3">
      <c r="B26" s="180"/>
      <c r="C26" s="182" t="s">
        <v>640</v>
      </c>
      <c r="D26" s="182"/>
      <c r="E26" s="182"/>
      <c r="F26" s="182"/>
      <c r="G26" s="182"/>
      <c r="H26" s="182"/>
      <c r="I26" s="182"/>
      <c r="J26" s="182"/>
      <c r="K26" s="182"/>
      <c r="L26" s="182"/>
      <c r="M26" s="182"/>
      <c r="N26" s="182"/>
      <c r="O26" s="182"/>
      <c r="P26" s="182"/>
      <c r="Q26" s="182"/>
      <c r="R26" s="182"/>
      <c r="S26" s="182"/>
      <c r="T26" s="183"/>
    </row>
    <row r="27" spans="2:20" x14ac:dyDescent="0.3">
      <c r="B27" s="180"/>
      <c r="C27" s="182"/>
      <c r="D27" s="182"/>
      <c r="E27" s="182"/>
      <c r="F27" s="182"/>
      <c r="G27" s="182"/>
      <c r="H27" s="182"/>
      <c r="I27" s="182"/>
      <c r="J27" s="182"/>
      <c r="K27" s="182"/>
      <c r="L27" s="182"/>
      <c r="M27" s="182"/>
      <c r="N27" s="182"/>
      <c r="O27" s="182"/>
      <c r="P27" s="182"/>
      <c r="Q27" s="182"/>
      <c r="R27" s="182"/>
      <c r="S27" s="182"/>
      <c r="T27" s="183"/>
    </row>
    <row r="28" spans="2:20" x14ac:dyDescent="0.3">
      <c r="B28" s="180"/>
      <c r="C28" s="182" t="s">
        <v>679</v>
      </c>
      <c r="D28" s="182"/>
      <c r="E28" s="182"/>
      <c r="F28" s="182"/>
      <c r="G28" s="182"/>
      <c r="H28" s="182"/>
      <c r="I28" s="182"/>
      <c r="J28" s="182"/>
      <c r="K28" s="182"/>
      <c r="L28" s="182"/>
      <c r="M28" s="182"/>
      <c r="N28" s="182"/>
      <c r="O28" s="182"/>
      <c r="P28" s="182"/>
      <c r="Q28" s="182"/>
      <c r="R28" s="182"/>
      <c r="S28" s="182"/>
      <c r="T28" s="183"/>
    </row>
    <row r="29" spans="2:20" x14ac:dyDescent="0.3">
      <c r="B29" s="180"/>
      <c r="C29" s="182" t="s">
        <v>680</v>
      </c>
      <c r="D29" s="182"/>
      <c r="E29" s="182"/>
      <c r="F29" s="182"/>
      <c r="G29" s="182"/>
      <c r="H29" s="182"/>
      <c r="I29" s="182"/>
      <c r="J29" s="182"/>
      <c r="K29" s="182"/>
      <c r="L29" s="182"/>
      <c r="M29" s="182"/>
      <c r="N29" s="182"/>
      <c r="O29" s="182"/>
      <c r="P29" s="182"/>
      <c r="Q29" s="182"/>
      <c r="R29" s="182"/>
      <c r="S29" s="182"/>
      <c r="T29" s="183"/>
    </row>
    <row r="30" spans="2:20" x14ac:dyDescent="0.3">
      <c r="B30" s="180"/>
      <c r="C30" s="182"/>
      <c r="D30" s="182"/>
      <c r="E30" s="182"/>
      <c r="F30" s="182"/>
      <c r="G30" s="182"/>
      <c r="H30" s="182"/>
      <c r="I30" s="182"/>
      <c r="J30" s="182"/>
      <c r="K30" s="182"/>
      <c r="L30" s="182"/>
      <c r="M30" s="182"/>
      <c r="N30" s="182"/>
      <c r="O30" s="182"/>
      <c r="P30" s="182"/>
      <c r="Q30" s="182"/>
      <c r="R30" s="182"/>
      <c r="S30" s="182"/>
      <c r="T30" s="183"/>
    </row>
    <row r="31" spans="2:20" x14ac:dyDescent="0.3">
      <c r="B31" s="180"/>
      <c r="C31" s="182"/>
      <c r="D31" s="182"/>
      <c r="E31" s="182"/>
      <c r="F31" s="182"/>
      <c r="G31" s="182"/>
      <c r="H31" s="182"/>
      <c r="I31" s="182"/>
      <c r="J31" s="182"/>
      <c r="K31" s="182"/>
      <c r="L31" s="182"/>
      <c r="M31" s="182"/>
      <c r="N31" s="182"/>
      <c r="O31" s="182"/>
      <c r="P31" s="182"/>
      <c r="Q31" s="182"/>
      <c r="R31" s="182"/>
      <c r="S31" s="182"/>
      <c r="T31" s="183"/>
    </row>
    <row r="32" spans="2:20" x14ac:dyDescent="0.3">
      <c r="B32" s="180"/>
      <c r="C32" s="182"/>
      <c r="D32" s="182"/>
      <c r="E32" s="182"/>
      <c r="F32" s="182"/>
      <c r="G32" s="182"/>
      <c r="H32" s="182"/>
      <c r="I32" s="182"/>
      <c r="J32" s="182"/>
      <c r="K32" s="182"/>
      <c r="L32" s="182"/>
      <c r="M32" s="182"/>
      <c r="N32" s="182"/>
      <c r="O32" s="182"/>
      <c r="P32" s="182"/>
      <c r="Q32" s="182"/>
      <c r="R32" s="182"/>
      <c r="S32" s="182"/>
      <c r="T32" s="183"/>
    </row>
    <row r="33" spans="2:20" x14ac:dyDescent="0.3">
      <c r="B33" s="180"/>
      <c r="C33" s="182"/>
      <c r="D33" s="182"/>
      <c r="E33" s="182"/>
      <c r="F33" s="182"/>
      <c r="G33" s="182"/>
      <c r="H33" s="182"/>
      <c r="I33" s="182"/>
      <c r="J33" s="182"/>
      <c r="K33" s="182"/>
      <c r="L33" s="182"/>
      <c r="M33" s="182"/>
      <c r="N33" s="182"/>
      <c r="O33" s="182"/>
      <c r="P33" s="182"/>
      <c r="Q33" s="182"/>
      <c r="R33" s="182"/>
      <c r="S33" s="182"/>
      <c r="T33" s="183"/>
    </row>
    <row r="34" spans="2:20" x14ac:dyDescent="0.3">
      <c r="B34" s="180"/>
      <c r="C34" s="182"/>
      <c r="D34" s="182"/>
      <c r="E34" s="182"/>
      <c r="F34" s="182"/>
      <c r="G34" s="182"/>
      <c r="H34" s="182"/>
      <c r="I34" s="182"/>
      <c r="J34" s="182"/>
      <c r="K34" s="182"/>
      <c r="L34" s="182"/>
      <c r="M34" s="182"/>
      <c r="N34" s="182"/>
      <c r="O34" s="182"/>
      <c r="P34" s="182"/>
      <c r="Q34" s="182"/>
      <c r="R34" s="182"/>
      <c r="S34" s="182"/>
      <c r="T34" s="183"/>
    </row>
    <row r="35" spans="2:20" x14ac:dyDescent="0.3">
      <c r="B35" s="180"/>
      <c r="C35" s="182"/>
      <c r="D35" s="182"/>
      <c r="E35" s="182"/>
      <c r="F35" s="182"/>
      <c r="G35" s="182"/>
      <c r="H35" s="182"/>
      <c r="I35" s="182"/>
      <c r="J35" s="182"/>
      <c r="K35" s="182"/>
      <c r="L35" s="182"/>
      <c r="M35" s="182"/>
      <c r="N35" s="182"/>
      <c r="O35" s="182"/>
      <c r="P35" s="182"/>
      <c r="Q35" s="182"/>
      <c r="R35" s="182"/>
      <c r="S35" s="182"/>
      <c r="T35" s="183"/>
    </row>
    <row r="36" spans="2:20" x14ac:dyDescent="0.3">
      <c r="B36" s="180"/>
      <c r="C36" s="182"/>
      <c r="D36" s="182"/>
      <c r="E36" s="182"/>
      <c r="F36" s="182"/>
      <c r="G36" s="182"/>
      <c r="H36" s="182"/>
      <c r="I36" s="182"/>
      <c r="J36" s="182"/>
      <c r="K36" s="182"/>
      <c r="L36" s="182"/>
      <c r="M36" s="182"/>
      <c r="N36" s="182"/>
      <c r="O36" s="182"/>
      <c r="P36" s="182"/>
      <c r="Q36" s="182"/>
      <c r="R36" s="182"/>
      <c r="S36" s="182"/>
      <c r="T36" s="183"/>
    </row>
    <row r="37" spans="2:20" x14ac:dyDescent="0.3">
      <c r="B37" s="180"/>
      <c r="C37" s="182"/>
      <c r="D37" s="182"/>
      <c r="E37" s="182"/>
      <c r="F37" s="182"/>
      <c r="G37" s="182"/>
      <c r="H37" s="182"/>
      <c r="I37" s="182"/>
      <c r="J37" s="182"/>
      <c r="K37" s="182"/>
      <c r="L37" s="182"/>
      <c r="M37" s="182"/>
      <c r="N37" s="182"/>
      <c r="O37" s="182"/>
      <c r="P37" s="182"/>
      <c r="Q37" s="182"/>
      <c r="R37" s="182"/>
      <c r="S37" s="182"/>
      <c r="T37" s="183"/>
    </row>
    <row r="38" spans="2:20" x14ac:dyDescent="0.3">
      <c r="B38" s="184"/>
      <c r="C38" s="185"/>
      <c r="D38" s="185"/>
      <c r="E38" s="185"/>
      <c r="F38" s="185"/>
      <c r="G38" s="185"/>
      <c r="H38" s="185"/>
      <c r="I38" s="185"/>
      <c r="J38" s="185"/>
      <c r="K38" s="185"/>
      <c r="L38" s="185"/>
      <c r="M38" s="185"/>
      <c r="N38" s="185"/>
      <c r="O38" s="185"/>
      <c r="P38" s="185"/>
      <c r="Q38" s="185"/>
      <c r="R38" s="185"/>
      <c r="S38" s="185"/>
      <c r="T38" s="186"/>
    </row>
    <row r="104" spans="2:23" x14ac:dyDescent="0.3">
      <c r="B104" s="122"/>
      <c r="C104" s="12"/>
      <c r="D104" s="12" t="s">
        <v>102</v>
      </c>
      <c r="E104" s="12" t="s">
        <v>103</v>
      </c>
      <c r="F104" s="447" t="s">
        <v>105</v>
      </c>
      <c r="G104" s="448"/>
      <c r="H104" s="122"/>
    </row>
    <row r="105" spans="2:23" x14ac:dyDescent="0.3">
      <c r="B105" s="123"/>
      <c r="C105" s="136" t="s">
        <v>99</v>
      </c>
      <c r="D105" s="14" t="s">
        <v>101</v>
      </c>
      <c r="E105" s="14" t="s">
        <v>104</v>
      </c>
      <c r="F105" s="12" t="s">
        <v>92</v>
      </c>
      <c r="G105" s="13" t="s">
        <v>106</v>
      </c>
      <c r="H105" s="16" t="s">
        <v>26</v>
      </c>
      <c r="P105" s="449" t="s">
        <v>185</v>
      </c>
      <c r="Q105" s="450"/>
      <c r="R105" s="450"/>
      <c r="S105" s="450"/>
      <c r="T105" s="450"/>
      <c r="U105" s="450"/>
      <c r="V105" s="450"/>
      <c r="W105" s="451"/>
    </row>
    <row r="106" spans="2:23" x14ac:dyDescent="0.3">
      <c r="B106" s="10">
        <v>1</v>
      </c>
      <c r="C106" s="10">
        <v>66</v>
      </c>
      <c r="D106" s="10">
        <v>0.6</v>
      </c>
      <c r="E106" s="159">
        <f>SUM(C106*D106)</f>
        <v>39.6</v>
      </c>
      <c r="F106" s="111">
        <v>5.3999999999999999E-2</v>
      </c>
      <c r="G106" s="111">
        <v>0.10100000000000001</v>
      </c>
      <c r="H106" s="121">
        <v>0.03</v>
      </c>
      <c r="P106" s="280"/>
      <c r="Q106" s="280" t="s">
        <v>31</v>
      </c>
      <c r="R106" s="280" t="s">
        <v>164</v>
      </c>
      <c r="S106" s="280" t="s">
        <v>32</v>
      </c>
      <c r="T106" s="280" t="s">
        <v>165</v>
      </c>
      <c r="U106" s="280" t="s">
        <v>68</v>
      </c>
      <c r="V106" s="280" t="s">
        <v>34</v>
      </c>
      <c r="W106" s="280" t="s">
        <v>166</v>
      </c>
    </row>
    <row r="107" spans="2:23" x14ac:dyDescent="0.3">
      <c r="B107" s="10">
        <v>2</v>
      </c>
      <c r="C107" s="10">
        <v>71</v>
      </c>
      <c r="D107" s="10">
        <v>0.56000000000000005</v>
      </c>
      <c r="E107" s="10">
        <f t="shared" ref="E107:E117" si="4">SUM(C107*D107)</f>
        <v>39.760000000000005</v>
      </c>
      <c r="F107" s="111">
        <v>5.2999999999999999E-2</v>
      </c>
      <c r="G107" s="111">
        <v>0.112</v>
      </c>
      <c r="H107" s="18">
        <v>0.03</v>
      </c>
      <c r="P107" s="10"/>
      <c r="Q107" s="280" t="s">
        <v>186</v>
      </c>
      <c r="R107" s="146" t="s">
        <v>187</v>
      </c>
      <c r="S107" s="146" t="s">
        <v>186</v>
      </c>
      <c r="T107" s="146" t="s">
        <v>187</v>
      </c>
      <c r="U107" s="146" t="s">
        <v>187</v>
      </c>
      <c r="V107" s="146" t="s">
        <v>186</v>
      </c>
      <c r="W107" s="146" t="s">
        <v>188</v>
      </c>
    </row>
    <row r="108" spans="2:23" x14ac:dyDescent="0.3">
      <c r="B108" s="10">
        <v>3</v>
      </c>
      <c r="C108" s="10">
        <v>78</v>
      </c>
      <c r="D108" s="10">
        <v>0.5</v>
      </c>
      <c r="E108" s="153">
        <f t="shared" si="4"/>
        <v>39</v>
      </c>
      <c r="F108" s="111">
        <v>4.7E-2</v>
      </c>
      <c r="G108" s="111">
        <v>0.128</v>
      </c>
      <c r="H108" s="18">
        <v>0.03</v>
      </c>
      <c r="P108" s="10">
        <v>1</v>
      </c>
      <c r="Q108" s="17">
        <v>248</v>
      </c>
      <c r="R108" s="124">
        <f t="shared" ref="R108:R119" si="5">SUM(G6/Q108)</f>
        <v>10.366935483870968</v>
      </c>
      <c r="S108" s="17">
        <v>248</v>
      </c>
      <c r="T108" s="124">
        <f t="shared" ref="T108:T119" si="6">SUM(D6/S108)</f>
        <v>9.7247379032258063</v>
      </c>
      <c r="U108" s="124">
        <f t="shared" ref="U108:U119" si="7">SUM(E6/S108)</f>
        <v>0</v>
      </c>
      <c r="V108" s="17">
        <v>248</v>
      </c>
      <c r="W108" s="124">
        <f t="shared" ref="W108:W119" si="8">SUM(H6/V108)</f>
        <v>10.67741935483871</v>
      </c>
    </row>
    <row r="109" spans="2:23" x14ac:dyDescent="0.3">
      <c r="B109" s="10">
        <v>4</v>
      </c>
      <c r="C109" s="10">
        <v>80</v>
      </c>
      <c r="D109" s="10">
        <v>0.5</v>
      </c>
      <c r="E109" s="10">
        <f t="shared" si="4"/>
        <v>40</v>
      </c>
      <c r="F109" s="111">
        <v>4.2000000000000003E-2</v>
      </c>
      <c r="G109" s="111">
        <v>0.128</v>
      </c>
      <c r="H109" s="18">
        <v>0.03</v>
      </c>
      <c r="P109" s="10">
        <v>2</v>
      </c>
      <c r="Q109" s="17">
        <v>248</v>
      </c>
      <c r="R109" s="124">
        <f t="shared" si="5"/>
        <v>20.27016129032258</v>
      </c>
      <c r="S109" s="17">
        <v>248</v>
      </c>
      <c r="T109" s="124">
        <f t="shared" si="6"/>
        <v>20.309294354838709</v>
      </c>
      <c r="U109" s="124">
        <f t="shared" si="7"/>
        <v>0</v>
      </c>
      <c r="V109" s="17">
        <f>SUM(V108)</f>
        <v>248</v>
      </c>
      <c r="W109" s="124">
        <f t="shared" si="8"/>
        <v>20.056451612903224</v>
      </c>
    </row>
    <row r="110" spans="2:23" x14ac:dyDescent="0.3">
      <c r="B110" s="10">
        <v>5</v>
      </c>
      <c r="C110" s="10">
        <v>81</v>
      </c>
      <c r="D110" s="10">
        <v>0.5</v>
      </c>
      <c r="E110" s="10">
        <f t="shared" si="4"/>
        <v>40.5</v>
      </c>
      <c r="F110" s="111">
        <v>3.9E-2</v>
      </c>
      <c r="G110" s="111">
        <v>0.13</v>
      </c>
      <c r="H110" s="18">
        <v>0.03</v>
      </c>
      <c r="P110" s="10">
        <v>3</v>
      </c>
      <c r="Q110" s="17">
        <v>248</v>
      </c>
      <c r="R110" s="124">
        <f t="shared" si="5"/>
        <v>30.278225806451612</v>
      </c>
      <c r="S110" s="17">
        <v>248</v>
      </c>
      <c r="T110" s="124">
        <f t="shared" si="6"/>
        <v>32.162987903225805</v>
      </c>
      <c r="U110" s="124">
        <f t="shared" si="7"/>
        <v>0</v>
      </c>
      <c r="V110" s="17">
        <f>SUM(V108)</f>
        <v>248</v>
      </c>
      <c r="W110" s="124">
        <f t="shared" si="8"/>
        <v>29.419354838709676</v>
      </c>
    </row>
    <row r="111" spans="2:23" x14ac:dyDescent="0.3">
      <c r="B111" s="10">
        <v>6</v>
      </c>
      <c r="C111" s="10">
        <v>83</v>
      </c>
      <c r="D111" s="10">
        <v>0.5</v>
      </c>
      <c r="E111" s="10">
        <f t="shared" si="4"/>
        <v>41.5</v>
      </c>
      <c r="F111" s="111">
        <v>3.4000000000000002E-2</v>
      </c>
      <c r="G111" s="111">
        <v>0.128</v>
      </c>
      <c r="H111" s="18">
        <v>0.03</v>
      </c>
      <c r="P111" s="10">
        <v>4</v>
      </c>
      <c r="Q111" s="17"/>
      <c r="R111" s="124" t="e">
        <f t="shared" si="5"/>
        <v>#DIV/0!</v>
      </c>
      <c r="S111" s="17">
        <v>248</v>
      </c>
      <c r="T111" s="124">
        <f t="shared" si="6"/>
        <v>43.371883064516133</v>
      </c>
      <c r="U111" s="124">
        <f t="shared" si="7"/>
        <v>0</v>
      </c>
      <c r="V111" s="17">
        <f>SUM(V108)</f>
        <v>248</v>
      </c>
      <c r="W111" s="124">
        <f t="shared" si="8"/>
        <v>39.987903225806448</v>
      </c>
    </row>
    <row r="112" spans="2:23" x14ac:dyDescent="0.3">
      <c r="B112" s="10">
        <v>7</v>
      </c>
      <c r="C112" s="10">
        <v>83</v>
      </c>
      <c r="D112" s="10">
        <v>0.5</v>
      </c>
      <c r="E112" s="10">
        <f t="shared" si="4"/>
        <v>41.5</v>
      </c>
      <c r="F112" s="111">
        <v>3.1E-2</v>
      </c>
      <c r="G112" s="111">
        <v>0.115</v>
      </c>
      <c r="H112" s="18">
        <v>0.03</v>
      </c>
      <c r="P112" s="10">
        <v>5</v>
      </c>
      <c r="Q112" s="17"/>
      <c r="R112" s="124" t="e">
        <f t="shared" si="5"/>
        <v>#DIV/0!</v>
      </c>
      <c r="S112" s="17">
        <v>248</v>
      </c>
      <c r="T112" s="124">
        <f t="shared" si="6"/>
        <v>55.603411290322583</v>
      </c>
      <c r="U112" s="124">
        <f t="shared" si="7"/>
        <v>0</v>
      </c>
      <c r="V112" s="17">
        <f>SUM(V108)</f>
        <v>248</v>
      </c>
      <c r="W112" s="124">
        <f t="shared" si="8"/>
        <v>50.302419354838712</v>
      </c>
    </row>
    <row r="113" spans="2:23" x14ac:dyDescent="0.3">
      <c r="B113" s="10">
        <v>8</v>
      </c>
      <c r="C113" s="10">
        <v>84</v>
      </c>
      <c r="D113" s="10"/>
      <c r="E113" s="10">
        <f t="shared" si="4"/>
        <v>0</v>
      </c>
      <c r="F113" s="111">
        <v>3.2000000000000001E-2</v>
      </c>
      <c r="G113" s="111">
        <v>0.108</v>
      </c>
      <c r="H113" s="18">
        <v>0.03</v>
      </c>
      <c r="P113" s="10">
        <v>6</v>
      </c>
      <c r="Q113" s="17"/>
      <c r="R113" s="124" t="e">
        <f t="shared" si="5"/>
        <v>#DIV/0!</v>
      </c>
      <c r="S113" s="17">
        <v>248</v>
      </c>
      <c r="T113" s="124">
        <f t="shared" si="6"/>
        <v>57.848911290322583</v>
      </c>
      <c r="U113" s="124">
        <f t="shared" si="7"/>
        <v>0</v>
      </c>
      <c r="V113" s="17">
        <f>SUM(V108)</f>
        <v>248</v>
      </c>
      <c r="W113" s="124">
        <f t="shared" si="8"/>
        <v>52.447580645161288</v>
      </c>
    </row>
    <row r="114" spans="2:23" x14ac:dyDescent="0.3">
      <c r="B114" s="10">
        <v>9</v>
      </c>
      <c r="C114" s="10">
        <v>90</v>
      </c>
      <c r="D114" s="10"/>
      <c r="E114" s="10">
        <f t="shared" si="4"/>
        <v>0</v>
      </c>
      <c r="F114" s="111">
        <v>3.1E-2</v>
      </c>
      <c r="G114" s="111">
        <v>0.108</v>
      </c>
      <c r="H114" s="18">
        <v>0.03</v>
      </c>
      <c r="P114" s="10">
        <v>7</v>
      </c>
      <c r="Q114" s="17"/>
      <c r="R114" s="124" t="e">
        <f t="shared" si="5"/>
        <v>#DIV/0!</v>
      </c>
      <c r="S114" s="17">
        <v>248</v>
      </c>
      <c r="T114" s="124">
        <f t="shared" si="6"/>
        <v>70.096774193548384</v>
      </c>
      <c r="U114" s="124">
        <f t="shared" si="7"/>
        <v>0</v>
      </c>
      <c r="V114" s="17">
        <f>SUM(V108)</f>
        <v>248</v>
      </c>
      <c r="W114" s="124">
        <f t="shared" si="8"/>
        <v>63.060483870967744</v>
      </c>
    </row>
    <row r="115" spans="2:23" x14ac:dyDescent="0.3">
      <c r="B115" s="10">
        <v>10</v>
      </c>
      <c r="C115" s="10">
        <v>91</v>
      </c>
      <c r="D115" s="10"/>
      <c r="E115" s="10">
        <f t="shared" si="4"/>
        <v>0</v>
      </c>
      <c r="F115" s="111">
        <v>2.8000000000000001E-2</v>
      </c>
      <c r="G115" s="111">
        <v>0.106</v>
      </c>
      <c r="H115" s="18">
        <v>0.03</v>
      </c>
      <c r="P115" s="10">
        <v>8</v>
      </c>
      <c r="Q115" s="17"/>
      <c r="R115" s="124" t="e">
        <f t="shared" si="5"/>
        <v>#DIV/0!</v>
      </c>
      <c r="S115" s="17">
        <v>248</v>
      </c>
      <c r="T115" s="124">
        <f t="shared" si="6"/>
        <v>79.983870967741936</v>
      </c>
      <c r="U115" s="124">
        <f t="shared" si="7"/>
        <v>0</v>
      </c>
      <c r="V115" s="17">
        <f>SUM(V108)</f>
        <v>248</v>
      </c>
      <c r="W115" s="124">
        <f t="shared" si="8"/>
        <v>74.665322580645167</v>
      </c>
    </row>
    <row r="116" spans="2:23" x14ac:dyDescent="0.3">
      <c r="B116" s="10">
        <v>11</v>
      </c>
      <c r="C116" s="10">
        <v>91</v>
      </c>
      <c r="D116" s="10"/>
      <c r="E116" s="10">
        <f t="shared" si="4"/>
        <v>0</v>
      </c>
      <c r="F116" s="111">
        <v>2.9000000000000001E-2</v>
      </c>
      <c r="G116" s="111">
        <v>0.105</v>
      </c>
      <c r="H116" s="18">
        <v>0.03</v>
      </c>
      <c r="P116" s="10">
        <v>9</v>
      </c>
      <c r="Q116" s="17"/>
      <c r="R116" s="124" t="e">
        <f t="shared" si="5"/>
        <v>#DIV/0!</v>
      </c>
      <c r="S116" s="17">
        <v>248</v>
      </c>
      <c r="T116" s="124">
        <f t="shared" si="6"/>
        <v>92.177419354838705</v>
      </c>
      <c r="U116" s="124">
        <f t="shared" si="7"/>
        <v>0</v>
      </c>
      <c r="V116" s="17">
        <f>SUM(V108)</f>
        <v>248</v>
      </c>
      <c r="W116" s="124">
        <f t="shared" si="8"/>
        <v>85.737903225806448</v>
      </c>
    </row>
    <row r="117" spans="2:23" x14ac:dyDescent="0.3">
      <c r="B117" s="10">
        <v>12</v>
      </c>
      <c r="C117" s="10">
        <v>91</v>
      </c>
      <c r="D117" s="10"/>
      <c r="E117" s="10">
        <f t="shared" si="4"/>
        <v>0</v>
      </c>
      <c r="F117" s="111">
        <v>3.1E-2</v>
      </c>
      <c r="G117" s="111">
        <v>0.107</v>
      </c>
      <c r="H117" s="18">
        <v>0.03</v>
      </c>
      <c r="P117" s="10">
        <v>10</v>
      </c>
      <c r="Q117" s="17"/>
      <c r="R117" s="124" t="e">
        <f t="shared" si="5"/>
        <v>#DIV/0!</v>
      </c>
      <c r="S117" s="17">
        <v>248</v>
      </c>
      <c r="T117" s="124">
        <f t="shared" si="6"/>
        <v>101.1008064516129</v>
      </c>
      <c r="U117" s="124">
        <f t="shared" si="7"/>
        <v>0</v>
      </c>
      <c r="V117" s="17">
        <f>SUM(V108)</f>
        <v>248</v>
      </c>
      <c r="W117" s="124">
        <f t="shared" si="8"/>
        <v>95.54435483870968</v>
      </c>
    </row>
    <row r="118" spans="2:23" x14ac:dyDescent="0.3">
      <c r="P118" s="10">
        <v>11</v>
      </c>
      <c r="Q118" s="17"/>
      <c r="R118" s="124" t="e">
        <f t="shared" si="5"/>
        <v>#DIV/0!</v>
      </c>
      <c r="S118" s="17">
        <v>248</v>
      </c>
      <c r="T118" s="124">
        <f t="shared" si="6"/>
        <v>109.5241935483871</v>
      </c>
      <c r="U118" s="124">
        <f t="shared" si="7"/>
        <v>0</v>
      </c>
      <c r="V118" s="17">
        <f>SUM(V108)</f>
        <v>248</v>
      </c>
      <c r="W118" s="124">
        <f t="shared" si="8"/>
        <v>106.11693548387096</v>
      </c>
    </row>
    <row r="119" spans="2:23" x14ac:dyDescent="0.3">
      <c r="P119" s="10">
        <v>12</v>
      </c>
      <c r="Q119" s="17"/>
      <c r="R119" s="124" t="e">
        <f t="shared" si="5"/>
        <v>#DIV/0!</v>
      </c>
      <c r="S119" s="17">
        <v>248</v>
      </c>
      <c r="T119" s="124">
        <f t="shared" si="6"/>
        <v>91.379032258064512</v>
      </c>
      <c r="U119" s="124">
        <f t="shared" si="7"/>
        <v>0</v>
      </c>
      <c r="V119" s="19">
        <f>SUM(V108)</f>
        <v>248</v>
      </c>
      <c r="W119" s="124">
        <f t="shared" si="8"/>
        <v>90.379032258064512</v>
      </c>
    </row>
  </sheetData>
  <mergeCells count="3">
    <mergeCell ref="P105:W105"/>
    <mergeCell ref="F104:G104"/>
    <mergeCell ref="B3:H4"/>
  </mergeCells>
  <hyperlinks>
    <hyperlink ref="F104:G104" location="sykefr!A1" display="sjukefråvere i %"/>
    <hyperlink ref="C105" location="'tal tils'!A1" display="tal tils"/>
    <hyperlink ref="A1" location="FREMSIDE_ØKONOMI!A1" display="TILBAKE TIL FRAMSIDA"/>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100"/>
  <sheetViews>
    <sheetView workbookViewId="0"/>
  </sheetViews>
  <sheetFormatPr baseColWidth="10" defaultColWidth="11.453125" defaultRowHeight="12" x14ac:dyDescent="0.3"/>
  <cols>
    <col min="1" max="1" width="2.26953125" style="2" customWidth="1"/>
    <col min="2" max="2" width="2.81640625" style="2" customWidth="1"/>
    <col min="3" max="3" width="7.26953125" style="2" customWidth="1"/>
    <col min="4" max="4" width="6.453125" style="2" customWidth="1"/>
    <col min="5" max="5" width="6.54296875" style="2" customWidth="1"/>
    <col min="6" max="6" width="7.54296875" style="2" customWidth="1"/>
    <col min="7" max="7" width="7.453125" style="2" customWidth="1"/>
    <col min="8" max="8" width="7.1796875" style="2" customWidth="1"/>
    <col min="9" max="10" width="5.7265625" style="2" customWidth="1"/>
    <col min="11" max="11" width="7" style="2" customWidth="1"/>
    <col min="12" max="14" width="11.453125" style="2"/>
    <col min="15" max="15" width="3.453125" style="2" customWidth="1"/>
    <col min="16" max="16" width="3.1796875" style="2" customWidth="1"/>
    <col min="17" max="17" width="5.1796875" style="2" customWidth="1"/>
    <col min="18" max="18" width="6.81640625" style="2" customWidth="1"/>
    <col min="19" max="19" width="5.1796875" style="2" customWidth="1"/>
    <col min="20" max="20" width="6.81640625" style="2" customWidth="1"/>
    <col min="21" max="21" width="6.26953125" style="2" customWidth="1"/>
    <col min="22" max="22" width="5.7265625" style="2" customWidth="1"/>
    <col min="23" max="23" width="7.1796875" style="2" customWidth="1"/>
    <col min="24" max="16384" width="11.453125" style="2"/>
  </cols>
  <sheetData>
    <row r="1" spans="1:11" ht="14.5" x14ac:dyDescent="0.35">
      <c r="A1" s="163" t="s">
        <v>36</v>
      </c>
      <c r="B1"/>
      <c r="C1"/>
      <c r="D1"/>
      <c r="I1" s="6"/>
      <c r="J1" s="6"/>
      <c r="K1" s="6"/>
    </row>
    <row r="3" spans="1:11" ht="15" customHeight="1" x14ac:dyDescent="0.3">
      <c r="B3" s="432" t="s">
        <v>535</v>
      </c>
      <c r="C3" s="433"/>
      <c r="D3" s="433"/>
      <c r="E3" s="433"/>
      <c r="F3" s="433"/>
      <c r="G3" s="433"/>
      <c r="H3" s="434"/>
      <c r="I3" s="277" t="s">
        <v>50</v>
      </c>
      <c r="J3" s="44" t="s">
        <v>91</v>
      </c>
      <c r="K3" s="233"/>
    </row>
    <row r="4" spans="1:11" x14ac:dyDescent="0.3">
      <c r="B4" s="435"/>
      <c r="C4" s="436"/>
      <c r="D4" s="436"/>
      <c r="E4" s="436"/>
      <c r="F4" s="436"/>
      <c r="G4" s="436"/>
      <c r="H4" s="437"/>
      <c r="I4" s="23" t="s">
        <v>29</v>
      </c>
      <c r="J4" s="3" t="s">
        <v>30</v>
      </c>
      <c r="K4" s="234"/>
    </row>
    <row r="5" spans="1:11" x14ac:dyDescent="0.3">
      <c r="B5" s="276"/>
      <c r="C5" s="160" t="s">
        <v>209</v>
      </c>
      <c r="D5" s="276" t="s">
        <v>210</v>
      </c>
      <c r="E5" s="276"/>
      <c r="F5" s="276" t="s">
        <v>33</v>
      </c>
      <c r="G5" s="276" t="s">
        <v>31</v>
      </c>
      <c r="H5" s="276" t="s">
        <v>34</v>
      </c>
      <c r="I5" s="26" t="s">
        <v>2</v>
      </c>
      <c r="J5" s="43" t="s">
        <v>35</v>
      </c>
      <c r="K5" s="26" t="s">
        <v>154</v>
      </c>
    </row>
    <row r="6" spans="1:11" x14ac:dyDescent="0.3">
      <c r="B6" s="5">
        <v>1</v>
      </c>
      <c r="C6" s="193">
        <v>598</v>
      </c>
      <c r="D6" s="214">
        <v>669.04499999999996</v>
      </c>
      <c r="E6" s="214"/>
      <c r="F6" s="214">
        <f t="shared" ref="F6:F17" si="0">SUM(C6-D6)</f>
        <v>-71.044999999999959</v>
      </c>
      <c r="G6" s="214">
        <v>690</v>
      </c>
      <c r="H6" s="214">
        <v>766</v>
      </c>
      <c r="I6" s="41">
        <f>SUM(C6/D$17)</f>
        <v>8.4858805165318574E-2</v>
      </c>
      <c r="J6" s="28">
        <f>SUM(D6/D$17)</f>
        <v>9.4940400170285225E-2</v>
      </c>
      <c r="K6" s="218">
        <f>SUM(I6-J6)</f>
        <v>-1.0081595004966651E-2</v>
      </c>
    </row>
    <row r="7" spans="1:11" x14ac:dyDescent="0.3">
      <c r="B7" s="5">
        <v>2</v>
      </c>
      <c r="C7" s="193">
        <v>1500</v>
      </c>
      <c r="D7" s="214">
        <v>1502.8530000000001</v>
      </c>
      <c r="E7" s="214"/>
      <c r="F7" s="214">
        <f t="shared" si="0"/>
        <v>-2.8530000000000655</v>
      </c>
      <c r="G7" s="214">
        <v>1559</v>
      </c>
      <c r="H7" s="214">
        <v>1436</v>
      </c>
      <c r="I7" s="41">
        <f t="shared" ref="I7:I17" si="1">SUM(C7/D$17)</f>
        <v>0.21285653469561516</v>
      </c>
      <c r="J7" s="28">
        <f t="shared" ref="J7:J17" si="2">SUM(D7/D$17)</f>
        <v>0.21326138782460621</v>
      </c>
      <c r="K7" s="218">
        <f t="shared" ref="K7:K17" si="3">SUM(I7-J7)</f>
        <v>-4.0485312899105064E-4</v>
      </c>
    </row>
    <row r="8" spans="1:11" x14ac:dyDescent="0.3">
      <c r="B8" s="5">
        <v>3</v>
      </c>
      <c r="C8" s="193">
        <v>2211</v>
      </c>
      <c r="D8" s="214">
        <v>2249.4839999999999</v>
      </c>
      <c r="E8" s="214"/>
      <c r="F8" s="214">
        <f t="shared" si="0"/>
        <v>-38.483999999999924</v>
      </c>
      <c r="G8" s="214">
        <v>2092</v>
      </c>
      <c r="H8" s="214">
        <v>1955</v>
      </c>
      <c r="I8" s="41">
        <f t="shared" si="1"/>
        <v>0.31375053214133675</v>
      </c>
      <c r="J8" s="28">
        <f t="shared" si="2"/>
        <v>0.31921157939548744</v>
      </c>
      <c r="K8" s="218">
        <f t="shared" si="3"/>
        <v>-5.4610472541506971E-3</v>
      </c>
    </row>
    <row r="9" spans="1:11" x14ac:dyDescent="0.3">
      <c r="B9" s="5">
        <v>4</v>
      </c>
      <c r="C9" s="193">
        <v>2975</v>
      </c>
      <c r="D9" s="214">
        <v>3036.3429999999998</v>
      </c>
      <c r="E9" s="214"/>
      <c r="F9" s="214">
        <f t="shared" si="0"/>
        <v>-61.342999999999847</v>
      </c>
      <c r="G9" s="214">
        <v>2773</v>
      </c>
      <c r="H9" s="214">
        <v>2635</v>
      </c>
      <c r="I9" s="41">
        <f t="shared" si="1"/>
        <v>0.42216546047963671</v>
      </c>
      <c r="J9" s="28">
        <f t="shared" si="2"/>
        <v>0.4308702994181921</v>
      </c>
      <c r="K9" s="218">
        <f t="shared" si="3"/>
        <v>-8.7048389385553926E-3</v>
      </c>
    </row>
    <row r="10" spans="1:11" x14ac:dyDescent="0.3">
      <c r="B10" s="5">
        <v>5</v>
      </c>
      <c r="C10" s="193">
        <v>3717</v>
      </c>
      <c r="D10" s="214">
        <v>3770.0210000000002</v>
      </c>
      <c r="E10" s="214"/>
      <c r="F10" s="214">
        <f t="shared" si="0"/>
        <v>-53.021000000000186</v>
      </c>
      <c r="G10" s="214">
        <v>3517</v>
      </c>
      <c r="H10" s="214">
        <v>3439</v>
      </c>
      <c r="I10" s="41">
        <f t="shared" si="1"/>
        <v>0.52745849297573433</v>
      </c>
      <c r="J10" s="28">
        <f t="shared" si="2"/>
        <v>0.53498240385979856</v>
      </c>
      <c r="K10" s="218">
        <f t="shared" si="3"/>
        <v>-7.5239108840642333E-3</v>
      </c>
    </row>
    <row r="11" spans="1:11" x14ac:dyDescent="0.3">
      <c r="B11" s="5">
        <v>6</v>
      </c>
      <c r="C11" s="193">
        <v>3097</v>
      </c>
      <c r="D11" s="214">
        <v>3591.895</v>
      </c>
      <c r="E11" s="214"/>
      <c r="F11" s="214">
        <f t="shared" si="0"/>
        <v>-494.89499999999998</v>
      </c>
      <c r="G11" s="214">
        <v>3620</v>
      </c>
      <c r="H11" s="214">
        <v>3493</v>
      </c>
      <c r="I11" s="41">
        <f t="shared" si="1"/>
        <v>0.4394777919682134</v>
      </c>
      <c r="J11" s="28">
        <f t="shared" si="2"/>
        <v>0.50970554846033778</v>
      </c>
      <c r="K11" s="218">
        <f t="shared" si="3"/>
        <v>-7.0227756492124371E-2</v>
      </c>
    </row>
    <row r="12" spans="1:11" x14ac:dyDescent="0.3">
      <c r="B12" s="5">
        <v>7</v>
      </c>
      <c r="C12" s="193">
        <v>3880</v>
      </c>
      <c r="D12" s="214">
        <v>4196</v>
      </c>
      <c r="E12" s="214"/>
      <c r="F12" s="214">
        <f t="shared" si="0"/>
        <v>-316</v>
      </c>
      <c r="G12" s="214">
        <v>4280</v>
      </c>
      <c r="H12" s="214">
        <v>4180</v>
      </c>
      <c r="I12" s="41">
        <f t="shared" si="1"/>
        <v>0.55058890307932451</v>
      </c>
      <c r="J12" s="28">
        <f t="shared" si="2"/>
        <v>0.59543067972186747</v>
      </c>
      <c r="K12" s="218">
        <f t="shared" si="3"/>
        <v>-4.4841776642542963E-2</v>
      </c>
    </row>
    <row r="13" spans="1:11" x14ac:dyDescent="0.3">
      <c r="B13" s="5">
        <v>8</v>
      </c>
      <c r="C13" s="193">
        <v>4175</v>
      </c>
      <c r="D13" s="214">
        <v>4741</v>
      </c>
      <c r="E13" s="214"/>
      <c r="F13" s="214">
        <f t="shared" si="0"/>
        <v>-566</v>
      </c>
      <c r="G13" s="214">
        <v>4900</v>
      </c>
      <c r="H13" s="214">
        <v>4857</v>
      </c>
      <c r="I13" s="41">
        <f t="shared" si="1"/>
        <v>0.5924506882361289</v>
      </c>
      <c r="J13" s="28">
        <f t="shared" si="2"/>
        <v>0.67276855399460767</v>
      </c>
      <c r="K13" s="218">
        <f t="shared" si="3"/>
        <v>-8.0317865758478768E-2</v>
      </c>
    </row>
    <row r="14" spans="1:11" x14ac:dyDescent="0.3">
      <c r="B14" s="5">
        <v>9</v>
      </c>
      <c r="C14" s="193"/>
      <c r="D14" s="214">
        <v>5556</v>
      </c>
      <c r="E14" s="214"/>
      <c r="F14" s="214">
        <f t="shared" si="0"/>
        <v>-5556</v>
      </c>
      <c r="G14" s="214">
        <v>5560</v>
      </c>
      <c r="H14" s="214">
        <v>5496</v>
      </c>
      <c r="I14" s="41">
        <f t="shared" si="1"/>
        <v>0</v>
      </c>
      <c r="J14" s="28">
        <f t="shared" si="2"/>
        <v>0.78842060451255858</v>
      </c>
      <c r="K14" s="218">
        <f t="shared" si="3"/>
        <v>-0.78842060451255858</v>
      </c>
    </row>
    <row r="15" spans="1:11" x14ac:dyDescent="0.3">
      <c r="B15" s="5">
        <v>10</v>
      </c>
      <c r="C15" s="193"/>
      <c r="D15" s="214">
        <v>6108</v>
      </c>
      <c r="E15" s="214"/>
      <c r="F15" s="214">
        <f t="shared" si="0"/>
        <v>-6108</v>
      </c>
      <c r="G15" s="214">
        <v>5980</v>
      </c>
      <c r="H15" s="214">
        <v>5983</v>
      </c>
      <c r="I15" s="41">
        <f t="shared" si="1"/>
        <v>0</v>
      </c>
      <c r="J15" s="28">
        <f t="shared" si="2"/>
        <v>0.86675180928054496</v>
      </c>
      <c r="K15" s="218">
        <f t="shared" si="3"/>
        <v>-0.86675180928054496</v>
      </c>
    </row>
    <row r="16" spans="1:11" x14ac:dyDescent="0.3">
      <c r="B16" s="5">
        <v>11</v>
      </c>
      <c r="C16" s="193"/>
      <c r="D16" s="214">
        <v>6611</v>
      </c>
      <c r="E16" s="214"/>
      <c r="F16" s="214">
        <f t="shared" si="0"/>
        <v>-6611</v>
      </c>
      <c r="G16" s="214">
        <v>6525</v>
      </c>
      <c r="H16" s="214">
        <v>6658</v>
      </c>
      <c r="I16" s="41">
        <f t="shared" si="1"/>
        <v>0</v>
      </c>
      <c r="J16" s="28">
        <f t="shared" si="2"/>
        <v>0.93812970058180789</v>
      </c>
      <c r="K16" s="218">
        <f t="shared" si="3"/>
        <v>-0.93812970058180789</v>
      </c>
    </row>
    <row r="17" spans="2:21" x14ac:dyDescent="0.3">
      <c r="B17" s="5">
        <v>12</v>
      </c>
      <c r="C17" s="193"/>
      <c r="D17" s="214">
        <v>7047</v>
      </c>
      <c r="E17" s="214"/>
      <c r="F17" s="214">
        <f t="shared" si="0"/>
        <v>-7047</v>
      </c>
      <c r="G17" s="211">
        <v>6790</v>
      </c>
      <c r="H17" s="214">
        <v>7199</v>
      </c>
      <c r="I17" s="41">
        <f t="shared" si="1"/>
        <v>0</v>
      </c>
      <c r="J17" s="28">
        <f t="shared" si="2"/>
        <v>1</v>
      </c>
      <c r="K17" s="218">
        <f t="shared" si="3"/>
        <v>-1</v>
      </c>
    </row>
    <row r="19" spans="2:21" x14ac:dyDescent="0.3">
      <c r="B19" s="177"/>
      <c r="C19" s="178"/>
      <c r="D19" s="178"/>
      <c r="E19" s="178"/>
      <c r="F19" s="178"/>
      <c r="G19" s="178"/>
      <c r="H19" s="178"/>
      <c r="I19" s="178"/>
      <c r="J19" s="178"/>
      <c r="K19" s="178"/>
      <c r="L19" s="178"/>
      <c r="M19" s="178"/>
      <c r="N19" s="178"/>
      <c r="O19" s="178"/>
      <c r="P19" s="178"/>
      <c r="Q19" s="178"/>
      <c r="R19" s="178"/>
      <c r="S19" s="178"/>
      <c r="T19" s="178"/>
      <c r="U19" s="179"/>
    </row>
    <row r="20" spans="2:21" x14ac:dyDescent="0.3">
      <c r="B20" s="180"/>
      <c r="C20" s="182" t="s">
        <v>578</v>
      </c>
      <c r="D20" s="182"/>
      <c r="E20" s="182"/>
      <c r="F20" s="182"/>
      <c r="G20" s="182"/>
      <c r="H20" s="182"/>
      <c r="I20" s="182"/>
      <c r="J20" s="182"/>
      <c r="K20" s="182"/>
      <c r="L20" s="182"/>
      <c r="M20" s="182"/>
      <c r="N20" s="182"/>
      <c r="O20" s="182"/>
      <c r="P20" s="182"/>
      <c r="Q20" s="182"/>
      <c r="R20" s="182"/>
      <c r="S20" s="182"/>
      <c r="T20" s="182"/>
      <c r="U20" s="183"/>
    </row>
    <row r="21" spans="2:21" x14ac:dyDescent="0.3">
      <c r="B21" s="180"/>
      <c r="C21" s="182"/>
      <c r="D21" s="182"/>
      <c r="E21" s="182"/>
      <c r="F21" s="182"/>
      <c r="G21" s="182"/>
      <c r="H21" s="182"/>
      <c r="I21" s="182"/>
      <c r="J21" s="182"/>
      <c r="K21" s="182"/>
      <c r="L21" s="182"/>
      <c r="M21" s="182"/>
      <c r="N21" s="182"/>
      <c r="O21" s="182"/>
      <c r="P21" s="182"/>
      <c r="Q21" s="182"/>
      <c r="R21" s="182"/>
      <c r="S21" s="182"/>
      <c r="T21" s="182"/>
      <c r="U21" s="183"/>
    </row>
    <row r="22" spans="2:21" x14ac:dyDescent="0.3">
      <c r="B22" s="180"/>
      <c r="C22" s="182"/>
      <c r="D22" s="182"/>
      <c r="E22" s="182"/>
      <c r="F22" s="182"/>
      <c r="G22" s="182"/>
      <c r="H22" s="182"/>
      <c r="I22" s="182"/>
      <c r="J22" s="182"/>
      <c r="K22" s="182"/>
      <c r="L22" s="182"/>
      <c r="M22" s="182"/>
      <c r="N22" s="182"/>
      <c r="O22" s="182"/>
      <c r="P22" s="182"/>
      <c r="Q22" s="182"/>
      <c r="R22" s="182"/>
      <c r="S22" s="182"/>
      <c r="T22" s="182"/>
      <c r="U22" s="183"/>
    </row>
    <row r="23" spans="2:21" x14ac:dyDescent="0.3">
      <c r="B23" s="180"/>
      <c r="C23" s="182"/>
      <c r="D23" s="182"/>
      <c r="E23" s="182"/>
      <c r="F23" s="182"/>
      <c r="G23" s="182"/>
      <c r="H23" s="182"/>
      <c r="I23" s="182"/>
      <c r="J23" s="182"/>
      <c r="K23" s="182"/>
      <c r="L23" s="182"/>
      <c r="M23" s="182"/>
      <c r="N23" s="182"/>
      <c r="O23" s="182"/>
      <c r="P23" s="182"/>
      <c r="Q23" s="182"/>
      <c r="R23" s="182"/>
      <c r="S23" s="182"/>
      <c r="T23" s="182"/>
      <c r="U23" s="183"/>
    </row>
    <row r="24" spans="2:21" x14ac:dyDescent="0.3">
      <c r="B24" s="180"/>
      <c r="C24" s="182"/>
      <c r="D24" s="182"/>
      <c r="E24" s="182"/>
      <c r="F24" s="182"/>
      <c r="G24" s="182"/>
      <c r="H24" s="182"/>
      <c r="I24" s="182"/>
      <c r="J24" s="182"/>
      <c r="K24" s="182"/>
      <c r="L24" s="182"/>
      <c r="M24" s="182"/>
      <c r="N24" s="182"/>
      <c r="O24" s="182"/>
      <c r="P24" s="182"/>
      <c r="Q24" s="182"/>
      <c r="R24" s="182"/>
      <c r="S24" s="182"/>
      <c r="T24" s="182"/>
      <c r="U24" s="183"/>
    </row>
    <row r="25" spans="2:21" x14ac:dyDescent="0.3">
      <c r="B25" s="180"/>
      <c r="C25" s="182"/>
      <c r="D25" s="182"/>
      <c r="E25" s="182"/>
      <c r="F25" s="182"/>
      <c r="G25" s="182"/>
      <c r="H25" s="182"/>
      <c r="I25" s="182"/>
      <c r="J25" s="182"/>
      <c r="K25" s="182"/>
      <c r="L25" s="182"/>
      <c r="M25" s="182"/>
      <c r="N25" s="182"/>
      <c r="O25" s="182"/>
      <c r="P25" s="182"/>
      <c r="Q25" s="182"/>
      <c r="R25" s="182"/>
      <c r="S25" s="182"/>
      <c r="T25" s="182"/>
      <c r="U25" s="183"/>
    </row>
    <row r="26" spans="2:21" x14ac:dyDescent="0.3">
      <c r="B26" s="180"/>
      <c r="C26" s="182"/>
      <c r="D26" s="182"/>
      <c r="E26" s="182"/>
      <c r="F26" s="182"/>
      <c r="G26" s="182"/>
      <c r="H26" s="182"/>
      <c r="I26" s="182"/>
      <c r="J26" s="182"/>
      <c r="K26" s="182"/>
      <c r="L26" s="182"/>
      <c r="M26" s="182"/>
      <c r="N26" s="182"/>
      <c r="O26" s="182"/>
      <c r="P26" s="182"/>
      <c r="Q26" s="182"/>
      <c r="R26" s="182"/>
      <c r="S26" s="182"/>
      <c r="T26" s="182"/>
      <c r="U26" s="183"/>
    </row>
    <row r="27" spans="2:21" x14ac:dyDescent="0.3">
      <c r="B27" s="180"/>
      <c r="C27" s="182"/>
      <c r="D27" s="182"/>
      <c r="E27" s="182"/>
      <c r="F27" s="182"/>
      <c r="G27" s="182"/>
      <c r="H27" s="182"/>
      <c r="I27" s="182"/>
      <c r="J27" s="182"/>
      <c r="K27" s="182"/>
      <c r="L27" s="182"/>
      <c r="M27" s="182"/>
      <c r="N27" s="182"/>
      <c r="O27" s="182"/>
      <c r="P27" s="182"/>
      <c r="Q27" s="182"/>
      <c r="R27" s="182"/>
      <c r="S27" s="182"/>
      <c r="T27" s="182"/>
      <c r="U27" s="183"/>
    </row>
    <row r="28" spans="2:21" x14ac:dyDescent="0.3">
      <c r="B28" s="180"/>
      <c r="C28" s="182"/>
      <c r="D28" s="182"/>
      <c r="E28" s="182"/>
      <c r="F28" s="182"/>
      <c r="G28" s="182"/>
      <c r="H28" s="182"/>
      <c r="I28" s="182"/>
      <c r="J28" s="182"/>
      <c r="K28" s="182"/>
      <c r="L28" s="182"/>
      <c r="M28" s="182"/>
      <c r="N28" s="182"/>
      <c r="O28" s="182"/>
      <c r="P28" s="182"/>
      <c r="Q28" s="182"/>
      <c r="R28" s="182"/>
      <c r="S28" s="182"/>
      <c r="T28" s="182"/>
      <c r="U28" s="183"/>
    </row>
    <row r="29" spans="2:21" x14ac:dyDescent="0.3">
      <c r="B29" s="180"/>
      <c r="C29" s="182"/>
      <c r="D29" s="182"/>
      <c r="E29" s="182"/>
      <c r="F29" s="182"/>
      <c r="G29" s="182"/>
      <c r="H29" s="182"/>
      <c r="I29" s="182"/>
      <c r="J29" s="182"/>
      <c r="K29" s="182"/>
      <c r="L29" s="182"/>
      <c r="M29" s="182"/>
      <c r="N29" s="182"/>
      <c r="O29" s="182"/>
      <c r="P29" s="182"/>
      <c r="Q29" s="182"/>
      <c r="R29" s="182"/>
      <c r="S29" s="182"/>
      <c r="T29" s="182"/>
      <c r="U29" s="183"/>
    </row>
    <row r="30" spans="2:21" x14ac:dyDescent="0.3">
      <c r="B30" s="180"/>
      <c r="C30" s="182"/>
      <c r="D30" s="182"/>
      <c r="E30" s="182"/>
      <c r="F30" s="182"/>
      <c r="G30" s="182"/>
      <c r="H30" s="182"/>
      <c r="I30" s="182"/>
      <c r="J30" s="182"/>
      <c r="K30" s="182"/>
      <c r="L30" s="182"/>
      <c r="M30" s="182"/>
      <c r="N30" s="182"/>
      <c r="O30" s="182"/>
      <c r="P30" s="182"/>
      <c r="Q30" s="182"/>
      <c r="R30" s="182"/>
      <c r="S30" s="182"/>
      <c r="T30" s="182"/>
      <c r="U30" s="183"/>
    </row>
    <row r="31" spans="2:21" x14ac:dyDescent="0.3">
      <c r="B31" s="180"/>
      <c r="C31" s="182"/>
      <c r="D31" s="182"/>
      <c r="E31" s="182"/>
      <c r="F31" s="182"/>
      <c r="G31" s="182"/>
      <c r="H31" s="182"/>
      <c r="I31" s="182"/>
      <c r="J31" s="182"/>
      <c r="K31" s="182"/>
      <c r="L31" s="182"/>
      <c r="M31" s="182"/>
      <c r="N31" s="182"/>
      <c r="O31" s="182"/>
      <c r="P31" s="182"/>
      <c r="Q31" s="182"/>
      <c r="R31" s="182"/>
      <c r="S31" s="182"/>
      <c r="T31" s="182"/>
      <c r="U31" s="183"/>
    </row>
    <row r="32" spans="2:21" x14ac:dyDescent="0.3">
      <c r="B32" s="180"/>
      <c r="C32" s="182"/>
      <c r="D32" s="182"/>
      <c r="E32" s="182"/>
      <c r="F32" s="182"/>
      <c r="G32" s="182"/>
      <c r="H32" s="182"/>
      <c r="I32" s="182"/>
      <c r="J32" s="182"/>
      <c r="K32" s="182"/>
      <c r="L32" s="182"/>
      <c r="M32" s="182"/>
      <c r="N32" s="182"/>
      <c r="O32" s="182"/>
      <c r="P32" s="182"/>
      <c r="Q32" s="182"/>
      <c r="R32" s="182"/>
      <c r="S32" s="182"/>
      <c r="T32" s="182"/>
      <c r="U32" s="183"/>
    </row>
    <row r="33" spans="2:21" x14ac:dyDescent="0.3">
      <c r="B33" s="180"/>
      <c r="C33" s="182"/>
      <c r="D33" s="182"/>
      <c r="E33" s="182"/>
      <c r="F33" s="182"/>
      <c r="G33" s="182"/>
      <c r="H33" s="182"/>
      <c r="I33" s="182"/>
      <c r="J33" s="182"/>
      <c r="K33" s="182"/>
      <c r="L33" s="182"/>
      <c r="M33" s="182"/>
      <c r="N33" s="182"/>
      <c r="O33" s="182"/>
      <c r="P33" s="182"/>
      <c r="Q33" s="182"/>
      <c r="R33" s="182"/>
      <c r="S33" s="182"/>
      <c r="T33" s="182"/>
      <c r="U33" s="183"/>
    </row>
    <row r="34" spans="2:21" x14ac:dyDescent="0.3">
      <c r="B34" s="180"/>
      <c r="C34" s="182"/>
      <c r="D34" s="182"/>
      <c r="E34" s="182"/>
      <c r="F34" s="182"/>
      <c r="G34" s="182"/>
      <c r="H34" s="182"/>
      <c r="I34" s="182"/>
      <c r="J34" s="182"/>
      <c r="K34" s="182"/>
      <c r="L34" s="182"/>
      <c r="M34" s="182"/>
      <c r="N34" s="182"/>
      <c r="O34" s="182"/>
      <c r="P34" s="182"/>
      <c r="Q34" s="182"/>
      <c r="R34" s="182"/>
      <c r="S34" s="182"/>
      <c r="T34" s="182"/>
      <c r="U34" s="183"/>
    </row>
    <row r="35" spans="2:21" x14ac:dyDescent="0.3">
      <c r="B35" s="180"/>
      <c r="C35" s="182"/>
      <c r="D35" s="182"/>
      <c r="E35" s="182"/>
      <c r="F35" s="182"/>
      <c r="G35" s="182"/>
      <c r="H35" s="182"/>
      <c r="I35" s="182"/>
      <c r="J35" s="182"/>
      <c r="K35" s="182"/>
      <c r="L35" s="182"/>
      <c r="M35" s="182"/>
      <c r="N35" s="182"/>
      <c r="O35" s="182"/>
      <c r="P35" s="182"/>
      <c r="Q35" s="182"/>
      <c r="R35" s="182"/>
      <c r="S35" s="182"/>
      <c r="T35" s="182"/>
      <c r="U35" s="183"/>
    </row>
    <row r="36" spans="2:21" x14ac:dyDescent="0.3">
      <c r="B36" s="180"/>
      <c r="C36" s="182"/>
      <c r="D36" s="182"/>
      <c r="E36" s="182"/>
      <c r="F36" s="182"/>
      <c r="G36" s="182"/>
      <c r="H36" s="182"/>
      <c r="I36" s="182"/>
      <c r="J36" s="182"/>
      <c r="K36" s="182"/>
      <c r="L36" s="182"/>
      <c r="M36" s="182"/>
      <c r="N36" s="182"/>
      <c r="O36" s="182"/>
      <c r="P36" s="182"/>
      <c r="Q36" s="182"/>
      <c r="R36" s="182"/>
      <c r="S36" s="182"/>
      <c r="T36" s="182"/>
      <c r="U36" s="183"/>
    </row>
    <row r="37" spans="2:21" x14ac:dyDescent="0.3">
      <c r="B37" s="180"/>
      <c r="C37" s="182"/>
      <c r="D37" s="182"/>
      <c r="E37" s="182"/>
      <c r="F37" s="182"/>
      <c r="G37" s="182"/>
      <c r="H37" s="182"/>
      <c r="I37" s="182"/>
      <c r="J37" s="182"/>
      <c r="K37" s="182"/>
      <c r="L37" s="182"/>
      <c r="M37" s="182"/>
      <c r="N37" s="182"/>
      <c r="O37" s="182"/>
      <c r="P37" s="182"/>
      <c r="Q37" s="182"/>
      <c r="R37" s="182"/>
      <c r="S37" s="182"/>
      <c r="T37" s="182"/>
      <c r="U37" s="183"/>
    </row>
    <row r="38" spans="2:21" x14ac:dyDescent="0.3">
      <c r="B38" s="180"/>
      <c r="C38" s="182"/>
      <c r="D38" s="182"/>
      <c r="E38" s="182"/>
      <c r="F38" s="182"/>
      <c r="G38" s="182"/>
      <c r="H38" s="182"/>
      <c r="I38" s="182"/>
      <c r="J38" s="182"/>
      <c r="K38" s="182"/>
      <c r="L38" s="182"/>
      <c r="M38" s="182"/>
      <c r="N38" s="182"/>
      <c r="O38" s="182"/>
      <c r="P38" s="182"/>
      <c r="Q38" s="182"/>
      <c r="R38" s="182"/>
      <c r="S38" s="182"/>
      <c r="T38" s="182"/>
      <c r="U38" s="183"/>
    </row>
    <row r="39" spans="2:21" x14ac:dyDescent="0.3">
      <c r="B39" s="184"/>
      <c r="C39" s="185"/>
      <c r="D39" s="185"/>
      <c r="E39" s="185"/>
      <c r="F39" s="185"/>
      <c r="G39" s="185"/>
      <c r="H39" s="185"/>
      <c r="I39" s="185"/>
      <c r="J39" s="185"/>
      <c r="K39" s="185"/>
      <c r="L39" s="185"/>
      <c r="M39" s="185"/>
      <c r="N39" s="185"/>
      <c r="O39" s="185"/>
      <c r="P39" s="185"/>
      <c r="Q39" s="185"/>
      <c r="R39" s="185"/>
      <c r="S39" s="185"/>
      <c r="T39" s="185"/>
      <c r="U39" s="186"/>
    </row>
    <row r="86" spans="2:23" x14ac:dyDescent="0.3">
      <c r="B86" s="122"/>
      <c r="C86" s="12"/>
      <c r="D86" s="12" t="s">
        <v>102</v>
      </c>
      <c r="E86" s="12" t="s">
        <v>103</v>
      </c>
      <c r="F86" s="447" t="s">
        <v>105</v>
      </c>
      <c r="G86" s="448"/>
      <c r="H86" s="122"/>
      <c r="P86" s="449" t="s">
        <v>185</v>
      </c>
      <c r="Q86" s="450"/>
      <c r="R86" s="450"/>
      <c r="S86" s="450"/>
      <c r="T86" s="450"/>
      <c r="U86" s="450"/>
      <c r="V86" s="450"/>
      <c r="W86" s="451"/>
    </row>
    <row r="87" spans="2:23" x14ac:dyDescent="0.3">
      <c r="B87" s="123"/>
      <c r="C87" s="136" t="s">
        <v>99</v>
      </c>
      <c r="D87" s="14" t="s">
        <v>101</v>
      </c>
      <c r="E87" s="14" t="s">
        <v>104</v>
      </c>
      <c r="F87" s="12" t="s">
        <v>92</v>
      </c>
      <c r="G87" s="13" t="s">
        <v>106</v>
      </c>
      <c r="H87" s="16" t="s">
        <v>26</v>
      </c>
      <c r="P87" s="280"/>
      <c r="Q87" s="280" t="s">
        <v>31</v>
      </c>
      <c r="R87" s="280" t="s">
        <v>164</v>
      </c>
      <c r="S87" s="280" t="s">
        <v>32</v>
      </c>
      <c r="T87" s="280" t="s">
        <v>165</v>
      </c>
      <c r="U87" s="280" t="s">
        <v>68</v>
      </c>
      <c r="V87" s="280" t="s">
        <v>34</v>
      </c>
      <c r="W87" s="280" t="s">
        <v>166</v>
      </c>
    </row>
    <row r="88" spans="2:23" x14ac:dyDescent="0.3">
      <c r="B88" s="10">
        <v>1</v>
      </c>
      <c r="C88" s="10">
        <v>15</v>
      </c>
      <c r="D88" s="10">
        <v>0.72</v>
      </c>
      <c r="E88" s="153">
        <f>SUM(C88*D88)</f>
        <v>10.799999999999999</v>
      </c>
      <c r="F88" s="111">
        <v>5.0000000000000001E-3</v>
      </c>
      <c r="G88" s="111">
        <v>4.2999999999999997E-2</v>
      </c>
      <c r="H88" s="121">
        <v>0.03</v>
      </c>
      <c r="P88" s="10"/>
      <c r="Q88" s="280" t="s">
        <v>186</v>
      </c>
      <c r="R88" s="146" t="s">
        <v>187</v>
      </c>
      <c r="S88" s="146" t="s">
        <v>186</v>
      </c>
      <c r="T88" s="146" t="s">
        <v>187</v>
      </c>
      <c r="U88" s="146" t="s">
        <v>187</v>
      </c>
      <c r="V88" s="146" t="s">
        <v>186</v>
      </c>
      <c r="W88" s="146" t="s">
        <v>188</v>
      </c>
    </row>
    <row r="89" spans="2:23" x14ac:dyDescent="0.3">
      <c r="B89" s="10">
        <v>2</v>
      </c>
      <c r="C89" s="10">
        <v>15</v>
      </c>
      <c r="D89" s="10">
        <v>0.72</v>
      </c>
      <c r="E89" s="153">
        <f t="shared" ref="E89:E99" si="4">SUM(C89*D89)</f>
        <v>10.799999999999999</v>
      </c>
      <c r="F89" s="111">
        <v>1.6E-2</v>
      </c>
      <c r="G89" s="111">
        <v>6.6000000000000003E-2</v>
      </c>
      <c r="H89" s="18">
        <v>0.03</v>
      </c>
      <c r="P89" s="10">
        <v>1</v>
      </c>
      <c r="Q89" s="17">
        <v>248</v>
      </c>
      <c r="R89" s="124">
        <f t="shared" ref="R89:R100" si="5">SUM(G6/Q89)</f>
        <v>2.782258064516129</v>
      </c>
      <c r="S89" s="17">
        <v>248</v>
      </c>
      <c r="T89" s="124">
        <f t="shared" ref="T89:T100" si="6">SUM(D6/S89)</f>
        <v>2.6977620967741935</v>
      </c>
      <c r="U89" s="124">
        <f t="shared" ref="U89:U100" si="7">SUM(E6/S89)</f>
        <v>0</v>
      </c>
      <c r="V89" s="17">
        <v>248</v>
      </c>
      <c r="W89" s="124">
        <f t="shared" ref="W89:W100" si="8">SUM(H6/V89)</f>
        <v>3.088709677419355</v>
      </c>
    </row>
    <row r="90" spans="2:23" x14ac:dyDescent="0.3">
      <c r="B90" s="10">
        <v>3</v>
      </c>
      <c r="C90" s="10">
        <v>17</v>
      </c>
      <c r="D90" s="10">
        <v>0.66</v>
      </c>
      <c r="E90" s="153">
        <f t="shared" si="4"/>
        <v>11.22</v>
      </c>
      <c r="F90" s="111">
        <v>1.2E-2</v>
      </c>
      <c r="G90" s="111">
        <v>8.3000000000000004E-2</v>
      </c>
      <c r="H90" s="18">
        <v>0.03</v>
      </c>
      <c r="P90" s="10">
        <v>2</v>
      </c>
      <c r="Q90" s="17">
        <v>248</v>
      </c>
      <c r="R90" s="124">
        <f t="shared" si="5"/>
        <v>6.286290322580645</v>
      </c>
      <c r="S90" s="17">
        <v>248</v>
      </c>
      <c r="T90" s="124">
        <f t="shared" si="6"/>
        <v>6.0598911290322581</v>
      </c>
      <c r="U90" s="124">
        <f t="shared" si="7"/>
        <v>0</v>
      </c>
      <c r="V90" s="17">
        <f>SUM(V89)</f>
        <v>248</v>
      </c>
      <c r="W90" s="124">
        <f t="shared" si="8"/>
        <v>5.790322580645161</v>
      </c>
    </row>
    <row r="91" spans="2:23" x14ac:dyDescent="0.3">
      <c r="B91" s="10">
        <v>4</v>
      </c>
      <c r="C91" s="10">
        <v>17</v>
      </c>
      <c r="D91" s="10">
        <v>0.66</v>
      </c>
      <c r="E91" s="153">
        <f t="shared" si="4"/>
        <v>11.22</v>
      </c>
      <c r="F91" s="111">
        <v>8.9999999999999993E-3</v>
      </c>
      <c r="G91" s="111">
        <v>7.4999999999999997E-2</v>
      </c>
      <c r="H91" s="18">
        <v>0.03</v>
      </c>
      <c r="P91" s="10">
        <v>3</v>
      </c>
      <c r="Q91" s="17">
        <v>248</v>
      </c>
      <c r="R91" s="124">
        <f t="shared" si="5"/>
        <v>8.435483870967742</v>
      </c>
      <c r="S91" s="17">
        <v>248</v>
      </c>
      <c r="T91" s="124">
        <f t="shared" si="6"/>
        <v>9.0704999999999991</v>
      </c>
      <c r="U91" s="124">
        <f t="shared" si="7"/>
        <v>0</v>
      </c>
      <c r="V91" s="17">
        <f>SUM(V89)</f>
        <v>248</v>
      </c>
      <c r="W91" s="124">
        <f t="shared" si="8"/>
        <v>7.883064516129032</v>
      </c>
    </row>
    <row r="92" spans="2:23" x14ac:dyDescent="0.3">
      <c r="B92" s="10">
        <v>5</v>
      </c>
      <c r="C92" s="10">
        <v>17</v>
      </c>
      <c r="D92" s="10">
        <v>0.65</v>
      </c>
      <c r="E92" s="153">
        <f t="shared" si="4"/>
        <v>11.05</v>
      </c>
      <c r="F92" s="111">
        <v>8.0000000000000002E-3</v>
      </c>
      <c r="G92" s="111">
        <v>7.0000000000000007E-2</v>
      </c>
      <c r="H92" s="18">
        <v>0.03</v>
      </c>
      <c r="P92" s="10">
        <v>4</v>
      </c>
      <c r="Q92" s="17">
        <v>248</v>
      </c>
      <c r="R92" s="124">
        <f t="shared" si="5"/>
        <v>11.181451612903226</v>
      </c>
      <c r="S92" s="17">
        <v>248</v>
      </c>
      <c r="T92" s="124">
        <f t="shared" si="6"/>
        <v>12.243318548387096</v>
      </c>
      <c r="U92" s="124">
        <f t="shared" si="7"/>
        <v>0</v>
      </c>
      <c r="V92" s="17">
        <f>SUM(V89)</f>
        <v>248</v>
      </c>
      <c r="W92" s="124">
        <f t="shared" si="8"/>
        <v>10.625</v>
      </c>
    </row>
    <row r="93" spans="2:23" x14ac:dyDescent="0.3">
      <c r="B93" s="10">
        <v>6</v>
      </c>
      <c r="C93" s="10">
        <v>17</v>
      </c>
      <c r="D93" s="10">
        <v>0.65</v>
      </c>
      <c r="E93" s="153">
        <f t="shared" si="4"/>
        <v>11.05</v>
      </c>
      <c r="F93" s="111">
        <v>1.4999999999999999E-2</v>
      </c>
      <c r="G93" s="111">
        <v>7.4999999999999997E-2</v>
      </c>
      <c r="H93" s="18">
        <v>0.03</v>
      </c>
      <c r="P93" s="10">
        <v>5</v>
      </c>
      <c r="Q93" s="17">
        <v>248</v>
      </c>
      <c r="R93" s="124">
        <f t="shared" si="5"/>
        <v>14.181451612903226</v>
      </c>
      <c r="S93" s="17">
        <v>248</v>
      </c>
      <c r="T93" s="124">
        <f t="shared" si="6"/>
        <v>15.201697580645162</v>
      </c>
      <c r="U93" s="124">
        <f t="shared" si="7"/>
        <v>0</v>
      </c>
      <c r="V93" s="17">
        <f>SUM(V89)</f>
        <v>248</v>
      </c>
      <c r="W93" s="124">
        <f t="shared" si="8"/>
        <v>13.866935483870968</v>
      </c>
    </row>
    <row r="94" spans="2:23" x14ac:dyDescent="0.3">
      <c r="B94" s="10">
        <v>7</v>
      </c>
      <c r="C94" s="10">
        <v>17</v>
      </c>
      <c r="D94" s="10">
        <v>0.65</v>
      </c>
      <c r="E94" s="153">
        <f t="shared" si="4"/>
        <v>11.05</v>
      </c>
      <c r="F94" s="111">
        <v>1.2999999999999999E-2</v>
      </c>
      <c r="G94" s="111">
        <v>7.3999999999999996E-2</v>
      </c>
      <c r="H94" s="18">
        <v>0.03</v>
      </c>
      <c r="P94" s="10">
        <v>6</v>
      </c>
      <c r="Q94" s="17"/>
      <c r="R94" s="124" t="e">
        <f t="shared" si="5"/>
        <v>#DIV/0!</v>
      </c>
      <c r="S94" s="17">
        <v>248</v>
      </c>
      <c r="T94" s="124">
        <f t="shared" si="6"/>
        <v>14.48344758064516</v>
      </c>
      <c r="U94" s="124">
        <f t="shared" si="7"/>
        <v>0</v>
      </c>
      <c r="V94" s="17">
        <f>SUM(V89)</f>
        <v>248</v>
      </c>
      <c r="W94" s="124">
        <f t="shared" si="8"/>
        <v>14.084677419354838</v>
      </c>
    </row>
    <row r="95" spans="2:23" x14ac:dyDescent="0.3">
      <c r="B95" s="10">
        <v>8</v>
      </c>
      <c r="C95" s="10">
        <v>18</v>
      </c>
      <c r="D95" s="10"/>
      <c r="E95" s="153">
        <f t="shared" si="4"/>
        <v>0</v>
      </c>
      <c r="F95" s="111">
        <v>1.7999999999999999E-2</v>
      </c>
      <c r="G95" s="111">
        <v>7.6999999999999999E-2</v>
      </c>
      <c r="H95" s="18">
        <v>0.03</v>
      </c>
      <c r="P95" s="10">
        <v>7</v>
      </c>
      <c r="Q95" s="17"/>
      <c r="R95" s="124" t="e">
        <f t="shared" si="5"/>
        <v>#DIV/0!</v>
      </c>
      <c r="S95" s="17">
        <v>248</v>
      </c>
      <c r="T95" s="124">
        <f t="shared" si="6"/>
        <v>16.919354838709676</v>
      </c>
      <c r="U95" s="124">
        <f t="shared" si="7"/>
        <v>0</v>
      </c>
      <c r="V95" s="17">
        <f>SUM(V89)</f>
        <v>248</v>
      </c>
      <c r="W95" s="124">
        <f t="shared" si="8"/>
        <v>16.85483870967742</v>
      </c>
    </row>
    <row r="96" spans="2:23" x14ac:dyDescent="0.3">
      <c r="B96" s="10">
        <v>9</v>
      </c>
      <c r="C96" s="10">
        <v>18</v>
      </c>
      <c r="D96" s="10"/>
      <c r="E96" s="153">
        <f t="shared" si="4"/>
        <v>0</v>
      </c>
      <c r="F96" s="111">
        <v>1.6E-2</v>
      </c>
      <c r="G96" s="111">
        <v>7.6999999999999999E-2</v>
      </c>
      <c r="H96" s="18">
        <v>0.03</v>
      </c>
      <c r="P96" s="10">
        <v>8</v>
      </c>
      <c r="Q96" s="17"/>
      <c r="R96" s="124" t="e">
        <f t="shared" si="5"/>
        <v>#DIV/0!</v>
      </c>
      <c r="S96" s="17">
        <v>248</v>
      </c>
      <c r="T96" s="124">
        <f t="shared" si="6"/>
        <v>19.116935483870968</v>
      </c>
      <c r="U96" s="124">
        <f t="shared" si="7"/>
        <v>0</v>
      </c>
      <c r="V96" s="17">
        <f>SUM(V89)</f>
        <v>248</v>
      </c>
      <c r="W96" s="124">
        <f t="shared" si="8"/>
        <v>19.58467741935484</v>
      </c>
    </row>
    <row r="97" spans="2:23" x14ac:dyDescent="0.3">
      <c r="B97" s="10">
        <v>10</v>
      </c>
      <c r="C97" s="10">
        <v>17</v>
      </c>
      <c r="D97" s="10"/>
      <c r="E97" s="153">
        <f t="shared" si="4"/>
        <v>0</v>
      </c>
      <c r="F97" s="111">
        <v>1.4999999999999999E-2</v>
      </c>
      <c r="G97" s="111">
        <v>6.9000000000000006E-2</v>
      </c>
      <c r="H97" s="18">
        <v>0.03</v>
      </c>
      <c r="P97" s="10">
        <v>9</v>
      </c>
      <c r="Q97" s="17"/>
      <c r="R97" s="124" t="e">
        <f t="shared" si="5"/>
        <v>#DIV/0!</v>
      </c>
      <c r="S97" s="17">
        <v>248</v>
      </c>
      <c r="T97" s="124">
        <f t="shared" si="6"/>
        <v>22.403225806451612</v>
      </c>
      <c r="U97" s="124">
        <f t="shared" si="7"/>
        <v>0</v>
      </c>
      <c r="V97" s="17">
        <f>SUM(V89)</f>
        <v>248</v>
      </c>
      <c r="W97" s="124">
        <f t="shared" si="8"/>
        <v>22.161290322580644</v>
      </c>
    </row>
    <row r="98" spans="2:23" x14ac:dyDescent="0.3">
      <c r="B98" s="10">
        <v>11</v>
      </c>
      <c r="C98" s="10">
        <v>17</v>
      </c>
      <c r="D98" s="10"/>
      <c r="E98" s="153">
        <f t="shared" si="4"/>
        <v>0</v>
      </c>
      <c r="F98" s="111">
        <v>1.6E-2</v>
      </c>
      <c r="G98" s="111">
        <v>6.6000000000000003E-2</v>
      </c>
      <c r="H98" s="18">
        <v>0.03</v>
      </c>
      <c r="P98" s="10">
        <v>10</v>
      </c>
      <c r="Q98" s="17"/>
      <c r="R98" s="124" t="e">
        <f t="shared" si="5"/>
        <v>#DIV/0!</v>
      </c>
      <c r="S98" s="17">
        <v>248</v>
      </c>
      <c r="T98" s="124">
        <f t="shared" si="6"/>
        <v>24.629032258064516</v>
      </c>
      <c r="U98" s="124">
        <f t="shared" si="7"/>
        <v>0</v>
      </c>
      <c r="V98" s="17">
        <f>SUM(V89)</f>
        <v>248</v>
      </c>
      <c r="W98" s="124">
        <f t="shared" si="8"/>
        <v>24.125</v>
      </c>
    </row>
    <row r="99" spans="2:23" x14ac:dyDescent="0.3">
      <c r="B99" s="10">
        <v>12</v>
      </c>
      <c r="C99" s="10">
        <v>17</v>
      </c>
      <c r="D99" s="10"/>
      <c r="E99" s="153">
        <f t="shared" si="4"/>
        <v>0</v>
      </c>
      <c r="F99" s="111">
        <v>1.4999999999999999E-2</v>
      </c>
      <c r="G99" s="111">
        <v>6.8000000000000005E-2</v>
      </c>
      <c r="H99" s="18">
        <v>0.03</v>
      </c>
      <c r="P99" s="10">
        <v>11</v>
      </c>
      <c r="Q99" s="17"/>
      <c r="R99" s="124" t="e">
        <f t="shared" si="5"/>
        <v>#DIV/0!</v>
      </c>
      <c r="S99" s="17">
        <v>248</v>
      </c>
      <c r="T99" s="124">
        <f t="shared" si="6"/>
        <v>26.657258064516128</v>
      </c>
      <c r="U99" s="124">
        <f t="shared" si="7"/>
        <v>0</v>
      </c>
      <c r="V99" s="17">
        <f>SUM(V89)</f>
        <v>248</v>
      </c>
      <c r="W99" s="124">
        <f t="shared" si="8"/>
        <v>26.846774193548388</v>
      </c>
    </row>
    <row r="100" spans="2:23" x14ac:dyDescent="0.3">
      <c r="P100" s="10">
        <v>12</v>
      </c>
      <c r="Q100" s="17"/>
      <c r="R100" s="124" t="e">
        <f t="shared" si="5"/>
        <v>#DIV/0!</v>
      </c>
      <c r="S100" s="17">
        <v>248</v>
      </c>
      <c r="T100" s="124">
        <f t="shared" si="6"/>
        <v>28.41532258064516</v>
      </c>
      <c r="U100" s="124">
        <f t="shared" si="7"/>
        <v>0</v>
      </c>
      <c r="V100" s="19">
        <f>SUM(V89)</f>
        <v>248</v>
      </c>
      <c r="W100" s="124">
        <f t="shared" si="8"/>
        <v>29.028225806451612</v>
      </c>
    </row>
  </sheetData>
  <mergeCells count="3">
    <mergeCell ref="P86:W86"/>
    <mergeCell ref="F86:G86"/>
    <mergeCell ref="B3:H4"/>
  </mergeCells>
  <hyperlinks>
    <hyperlink ref="F86:G86" location="sykefr!A1" display="sjukefråvere i %"/>
    <hyperlink ref="C87" location="'tal tils'!A1" display="tal tils"/>
    <hyperlink ref="A1" location="FREMSIDE_ØKONOMI!A1" display="TILBAKE TIL FRAMSIDA"/>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91"/>
  <sheetViews>
    <sheetView workbookViewId="0"/>
  </sheetViews>
  <sheetFormatPr baseColWidth="10" defaultColWidth="11.453125" defaultRowHeight="12" x14ac:dyDescent="0.3"/>
  <cols>
    <col min="1" max="1" width="2.26953125" style="2" customWidth="1"/>
    <col min="2" max="2" width="2.81640625" style="2" customWidth="1"/>
    <col min="3" max="3" width="6.7265625" style="2" customWidth="1"/>
    <col min="4" max="4" width="6.453125" style="2" customWidth="1"/>
    <col min="5" max="5" width="6.54296875" style="2" customWidth="1"/>
    <col min="6" max="6" width="7.54296875" style="2" customWidth="1"/>
    <col min="7" max="7" width="7.453125" style="2" customWidth="1"/>
    <col min="8" max="8" width="7.1796875" style="2" customWidth="1"/>
    <col min="9" max="10" width="5.7265625" style="2" customWidth="1"/>
    <col min="11" max="11" width="5.81640625" style="2" customWidth="1"/>
    <col min="12" max="15" width="11.453125" style="2"/>
    <col min="16" max="16" width="3.1796875" style="2" customWidth="1"/>
    <col min="17" max="17" width="5.1796875" style="2" customWidth="1"/>
    <col min="18" max="18" width="6.81640625" style="2" customWidth="1"/>
    <col min="19" max="19" width="5.1796875" style="2" customWidth="1"/>
    <col min="20" max="20" width="6.81640625" style="2" customWidth="1"/>
    <col min="21" max="21" width="6.26953125" style="2" customWidth="1"/>
    <col min="22" max="22" width="5.7265625" style="2" customWidth="1"/>
    <col min="23" max="23" width="7.1796875" style="2" customWidth="1"/>
    <col min="24" max="16384" width="11.453125" style="2"/>
  </cols>
  <sheetData>
    <row r="1" spans="1:11" ht="14.5" x14ac:dyDescent="0.35">
      <c r="A1" s="163" t="s">
        <v>36</v>
      </c>
      <c r="B1"/>
      <c r="C1"/>
      <c r="D1"/>
      <c r="I1" s="6"/>
      <c r="J1" s="6"/>
      <c r="K1" s="6"/>
    </row>
    <row r="3" spans="1:11" ht="15" customHeight="1" x14ac:dyDescent="0.3">
      <c r="B3" s="432" t="s">
        <v>536</v>
      </c>
      <c r="C3" s="433"/>
      <c r="D3" s="433"/>
      <c r="E3" s="433"/>
      <c r="F3" s="433"/>
      <c r="G3" s="433"/>
      <c r="H3" s="434"/>
      <c r="I3" s="277" t="s">
        <v>50</v>
      </c>
      <c r="J3" s="44" t="s">
        <v>91</v>
      </c>
      <c r="K3" s="233"/>
    </row>
    <row r="4" spans="1:11" x14ac:dyDescent="0.3">
      <c r="B4" s="435"/>
      <c r="C4" s="436"/>
      <c r="D4" s="436"/>
      <c r="E4" s="436"/>
      <c r="F4" s="436"/>
      <c r="G4" s="436"/>
      <c r="H4" s="437"/>
      <c r="I4" s="23" t="s">
        <v>29</v>
      </c>
      <c r="J4" s="3" t="s">
        <v>30</v>
      </c>
      <c r="K4" s="234"/>
    </row>
    <row r="5" spans="1:11" x14ac:dyDescent="0.3">
      <c r="B5" s="276"/>
      <c r="C5" s="160" t="s">
        <v>209</v>
      </c>
      <c r="D5" s="276" t="s">
        <v>210</v>
      </c>
      <c r="E5" s="276"/>
      <c r="F5" s="276" t="s">
        <v>33</v>
      </c>
      <c r="G5" s="276" t="s">
        <v>31</v>
      </c>
      <c r="H5" s="278" t="s">
        <v>34</v>
      </c>
      <c r="I5" s="26" t="s">
        <v>2</v>
      </c>
      <c r="J5" s="43" t="s">
        <v>35</v>
      </c>
      <c r="K5" s="26" t="s">
        <v>154</v>
      </c>
    </row>
    <row r="6" spans="1:11" x14ac:dyDescent="0.3">
      <c r="B6" s="211">
        <v>1</v>
      </c>
      <c r="C6" s="193">
        <v>927</v>
      </c>
      <c r="D6" s="214">
        <v>712</v>
      </c>
      <c r="E6" s="214"/>
      <c r="F6" s="214">
        <f>SUM(C6-D6)</f>
        <v>215</v>
      </c>
      <c r="G6" s="214">
        <v>990</v>
      </c>
      <c r="H6" s="214">
        <v>792</v>
      </c>
      <c r="I6" s="28">
        <f>SUM(C6/D$17)</f>
        <v>9.3137747412840352E-2</v>
      </c>
      <c r="J6" s="28">
        <f>SUM(D6/D$17)</f>
        <v>7.1536220235104989E-2</v>
      </c>
      <c r="K6" s="218">
        <f>SUM(I6-J6)</f>
        <v>2.1601527177735363E-2</v>
      </c>
    </row>
    <row r="7" spans="1:11" x14ac:dyDescent="0.3">
      <c r="B7" s="211">
        <v>2</v>
      </c>
      <c r="C7" s="193">
        <v>1924</v>
      </c>
      <c r="D7" s="214">
        <v>1542</v>
      </c>
      <c r="E7" s="214"/>
      <c r="F7" s="214">
        <f t="shared" ref="F7:F17" si="0">SUM(C7-D7)</f>
        <v>382</v>
      </c>
      <c r="G7" s="214">
        <v>1897</v>
      </c>
      <c r="H7" s="214">
        <v>1621</v>
      </c>
      <c r="I7" s="28">
        <f t="shared" ref="I7:I17" si="1">SUM(C7/D$17)</f>
        <v>0.19330855018587362</v>
      </c>
      <c r="J7" s="28">
        <f t="shared" ref="J7:J17" si="2">SUM(D7/D$17)</f>
        <v>0.15492816236310661</v>
      </c>
      <c r="K7" s="218">
        <f t="shared" ref="K7:K17" si="3">SUM(I7-J7)</f>
        <v>3.8380387822767009E-2</v>
      </c>
    </row>
    <row r="8" spans="1:11" x14ac:dyDescent="0.3">
      <c r="B8" s="211">
        <v>3</v>
      </c>
      <c r="C8" s="193">
        <v>2420</v>
      </c>
      <c r="D8" s="214">
        <v>2339</v>
      </c>
      <c r="E8" s="214"/>
      <c r="F8" s="214">
        <f t="shared" si="0"/>
        <v>81</v>
      </c>
      <c r="G8" s="214">
        <v>2700</v>
      </c>
      <c r="H8" s="214">
        <v>2336</v>
      </c>
      <c r="I8" s="28">
        <f t="shared" si="1"/>
        <v>0.2431427710238119</v>
      </c>
      <c r="J8" s="28">
        <f t="shared" si="2"/>
        <v>0.23500452124987442</v>
      </c>
      <c r="K8" s="218">
        <f t="shared" si="3"/>
        <v>8.1382497739374837E-3</v>
      </c>
    </row>
    <row r="9" spans="1:11" x14ac:dyDescent="0.3">
      <c r="B9" s="211">
        <v>4</v>
      </c>
      <c r="C9" s="193">
        <v>3327</v>
      </c>
      <c r="D9" s="214">
        <v>3327</v>
      </c>
      <c r="E9" s="214"/>
      <c r="F9" s="214">
        <f t="shared" si="0"/>
        <v>0</v>
      </c>
      <c r="G9" s="214">
        <v>3700</v>
      </c>
      <c r="H9" s="214">
        <v>3196</v>
      </c>
      <c r="I9" s="28">
        <f t="shared" si="1"/>
        <v>0.3342710740480257</v>
      </c>
      <c r="J9" s="28">
        <f t="shared" si="2"/>
        <v>0.3342710740480257</v>
      </c>
      <c r="K9" s="218">
        <f t="shared" si="3"/>
        <v>0</v>
      </c>
    </row>
    <row r="10" spans="1:11" x14ac:dyDescent="0.3">
      <c r="B10" s="211">
        <v>5</v>
      </c>
      <c r="C10" s="193">
        <v>4201</v>
      </c>
      <c r="D10" s="214">
        <v>4201</v>
      </c>
      <c r="E10" s="214"/>
      <c r="F10" s="214">
        <f t="shared" si="0"/>
        <v>0</v>
      </c>
      <c r="G10" s="214">
        <v>4660</v>
      </c>
      <c r="H10" s="214">
        <v>4014</v>
      </c>
      <c r="I10" s="28">
        <f t="shared" si="1"/>
        <v>0.42208379383100575</v>
      </c>
      <c r="J10" s="28">
        <f t="shared" si="2"/>
        <v>0.42208379383100575</v>
      </c>
      <c r="K10" s="218">
        <f t="shared" si="3"/>
        <v>0</v>
      </c>
    </row>
    <row r="11" spans="1:11" x14ac:dyDescent="0.3">
      <c r="B11" s="211">
        <v>6</v>
      </c>
      <c r="C11" s="383">
        <v>4192</v>
      </c>
      <c r="D11" s="214">
        <v>4194</v>
      </c>
      <c r="E11" s="214"/>
      <c r="F11" s="214">
        <f t="shared" si="0"/>
        <v>-2</v>
      </c>
      <c r="G11" s="214">
        <v>5040</v>
      </c>
      <c r="H11" s="214">
        <v>4340</v>
      </c>
      <c r="I11" s="28">
        <f t="shared" si="1"/>
        <v>0.42117954385612377</v>
      </c>
      <c r="J11" s="28">
        <f t="shared" si="2"/>
        <v>0.42138048829498642</v>
      </c>
      <c r="K11" s="218">
        <f t="shared" si="3"/>
        <v>-2.0094443886264912E-4</v>
      </c>
    </row>
    <row r="12" spans="1:11" x14ac:dyDescent="0.3">
      <c r="B12" s="211">
        <v>7</v>
      </c>
      <c r="C12" s="383">
        <v>4545</v>
      </c>
      <c r="D12" s="214">
        <v>4508</v>
      </c>
      <c r="E12" s="214"/>
      <c r="F12" s="214">
        <f t="shared" si="0"/>
        <v>37</v>
      </c>
      <c r="G12" s="214">
        <v>5840</v>
      </c>
      <c r="H12" s="214">
        <v>5032</v>
      </c>
      <c r="I12" s="28">
        <f t="shared" si="1"/>
        <v>0.45664623731538229</v>
      </c>
      <c r="J12" s="28">
        <f t="shared" si="2"/>
        <v>0.45292876519642317</v>
      </c>
      <c r="K12" s="218">
        <f t="shared" si="3"/>
        <v>3.7174721189591198E-3</v>
      </c>
    </row>
    <row r="13" spans="1:11" x14ac:dyDescent="0.3">
      <c r="B13" s="211">
        <v>8</v>
      </c>
      <c r="C13" s="193">
        <v>5701</v>
      </c>
      <c r="D13" s="214">
        <v>5701</v>
      </c>
      <c r="E13" s="214"/>
      <c r="F13" s="214">
        <f t="shared" si="0"/>
        <v>0</v>
      </c>
      <c r="G13" s="214">
        <v>6509</v>
      </c>
      <c r="H13" s="214">
        <v>5603</v>
      </c>
      <c r="I13" s="28">
        <f t="shared" si="1"/>
        <v>0.57279212297799653</v>
      </c>
      <c r="J13" s="28">
        <f t="shared" si="2"/>
        <v>0.57279212297799653</v>
      </c>
      <c r="K13" s="218">
        <f t="shared" si="3"/>
        <v>0</v>
      </c>
    </row>
    <row r="14" spans="1:11" x14ac:dyDescent="0.3">
      <c r="B14" s="211">
        <v>9</v>
      </c>
      <c r="C14" s="193"/>
      <c r="D14" s="214">
        <v>6903</v>
      </c>
      <c r="E14" s="214"/>
      <c r="F14" s="214">
        <f t="shared" si="0"/>
        <v>-6903</v>
      </c>
      <c r="G14" s="214">
        <v>7756</v>
      </c>
      <c r="H14" s="214">
        <v>6676</v>
      </c>
      <c r="I14" s="28">
        <f t="shared" si="1"/>
        <v>0</v>
      </c>
      <c r="J14" s="28">
        <f t="shared" si="2"/>
        <v>0.69355973073445187</v>
      </c>
      <c r="K14" s="218">
        <f t="shared" si="3"/>
        <v>-0.69355973073445187</v>
      </c>
    </row>
    <row r="15" spans="1:11" x14ac:dyDescent="0.3">
      <c r="B15" s="211">
        <v>10</v>
      </c>
      <c r="C15" s="193"/>
      <c r="D15" s="214">
        <v>7534</v>
      </c>
      <c r="E15" s="214"/>
      <c r="F15" s="214">
        <f t="shared" si="0"/>
        <v>-7534</v>
      </c>
      <c r="G15" s="214">
        <v>8805</v>
      </c>
      <c r="H15" s="214">
        <v>7483</v>
      </c>
      <c r="I15" s="28">
        <f t="shared" si="1"/>
        <v>0</v>
      </c>
      <c r="J15" s="28">
        <f t="shared" si="2"/>
        <v>0.75695770119561945</v>
      </c>
      <c r="K15" s="218">
        <f t="shared" si="3"/>
        <v>-0.75695770119561945</v>
      </c>
    </row>
    <row r="16" spans="1:11" x14ac:dyDescent="0.3">
      <c r="B16" s="211">
        <v>11</v>
      </c>
      <c r="C16" s="193"/>
      <c r="D16" s="214">
        <v>8417</v>
      </c>
      <c r="E16" s="214"/>
      <c r="F16" s="214">
        <f t="shared" si="0"/>
        <v>-8417</v>
      </c>
      <c r="G16" s="214">
        <v>9600</v>
      </c>
      <c r="H16" s="214">
        <v>8243</v>
      </c>
      <c r="I16" s="28">
        <f t="shared" si="1"/>
        <v>0</v>
      </c>
      <c r="J16" s="28">
        <f t="shared" si="2"/>
        <v>0.84567467095348137</v>
      </c>
      <c r="K16" s="218">
        <f t="shared" si="3"/>
        <v>-0.84567467095348137</v>
      </c>
    </row>
    <row r="17" spans="2:20" x14ac:dyDescent="0.3">
      <c r="B17" s="211">
        <v>12</v>
      </c>
      <c r="C17" s="193"/>
      <c r="D17" s="214">
        <v>9953</v>
      </c>
      <c r="E17" s="214"/>
      <c r="F17" s="214">
        <f t="shared" si="0"/>
        <v>-9953</v>
      </c>
      <c r="G17" s="211">
        <v>10905</v>
      </c>
      <c r="H17" s="214">
        <v>9248</v>
      </c>
      <c r="I17" s="28">
        <f t="shared" si="1"/>
        <v>0</v>
      </c>
      <c r="J17" s="28">
        <f t="shared" si="2"/>
        <v>1</v>
      </c>
      <c r="K17" s="218">
        <f t="shared" si="3"/>
        <v>-1</v>
      </c>
    </row>
    <row r="19" spans="2:20" x14ac:dyDescent="0.3">
      <c r="B19" s="180"/>
      <c r="C19" s="182" t="s">
        <v>579</v>
      </c>
      <c r="D19" s="182"/>
      <c r="E19" s="182"/>
      <c r="F19" s="182"/>
      <c r="G19" s="182"/>
      <c r="H19" s="182"/>
      <c r="I19" s="182"/>
      <c r="J19" s="182"/>
      <c r="K19" s="182"/>
      <c r="L19" s="182"/>
      <c r="M19" s="182"/>
      <c r="N19" s="182"/>
      <c r="O19" s="182"/>
      <c r="P19" s="182"/>
      <c r="Q19" s="182"/>
      <c r="R19" s="182"/>
      <c r="S19" s="182"/>
      <c r="T19" s="183"/>
    </row>
    <row r="20" spans="2:20" x14ac:dyDescent="0.3">
      <c r="B20" s="180"/>
      <c r="C20" s="182" t="s">
        <v>580</v>
      </c>
      <c r="D20" s="182"/>
      <c r="E20" s="182"/>
      <c r="F20" s="182"/>
      <c r="G20" s="182"/>
      <c r="H20" s="182"/>
      <c r="I20" s="182"/>
      <c r="J20" s="182"/>
      <c r="K20" s="182"/>
      <c r="L20" s="182"/>
      <c r="M20" s="182"/>
      <c r="N20" s="182"/>
      <c r="O20" s="182"/>
      <c r="P20" s="182"/>
      <c r="Q20" s="182"/>
      <c r="R20" s="182"/>
      <c r="S20" s="182"/>
      <c r="T20" s="183"/>
    </row>
    <row r="21" spans="2:20" x14ac:dyDescent="0.3">
      <c r="B21" s="180"/>
      <c r="C21" s="182"/>
      <c r="D21" s="182"/>
      <c r="E21" s="182"/>
      <c r="F21" s="182"/>
      <c r="G21" s="182"/>
      <c r="H21" s="182"/>
      <c r="I21" s="182"/>
      <c r="J21" s="182"/>
      <c r="K21" s="182"/>
      <c r="L21" s="182"/>
      <c r="M21" s="182"/>
      <c r="N21" s="182"/>
      <c r="O21" s="182"/>
      <c r="P21" s="182"/>
      <c r="Q21" s="182"/>
      <c r="R21" s="182"/>
      <c r="S21" s="182"/>
      <c r="T21" s="183"/>
    </row>
    <row r="22" spans="2:20" x14ac:dyDescent="0.3">
      <c r="B22" s="180"/>
      <c r="C22" s="182"/>
      <c r="D22" s="182"/>
      <c r="E22" s="182"/>
      <c r="F22" s="182"/>
      <c r="G22" s="182"/>
      <c r="H22" s="182"/>
      <c r="I22" s="182"/>
      <c r="J22" s="182"/>
      <c r="K22" s="182"/>
      <c r="L22" s="182"/>
      <c r="M22" s="182"/>
      <c r="N22" s="182"/>
      <c r="O22" s="182"/>
      <c r="P22" s="182"/>
      <c r="Q22" s="182"/>
      <c r="R22" s="182"/>
      <c r="S22" s="182"/>
      <c r="T22" s="183"/>
    </row>
    <row r="23" spans="2:20" x14ac:dyDescent="0.3">
      <c r="B23" s="180"/>
      <c r="C23" s="182"/>
      <c r="D23" s="182"/>
      <c r="E23" s="182"/>
      <c r="F23" s="182"/>
      <c r="G23" s="182"/>
      <c r="H23" s="182"/>
      <c r="I23" s="182"/>
      <c r="J23" s="182"/>
      <c r="K23" s="182"/>
      <c r="L23" s="182"/>
      <c r="M23" s="182"/>
      <c r="N23" s="182"/>
      <c r="O23" s="182"/>
      <c r="P23" s="182"/>
      <c r="Q23" s="182"/>
      <c r="R23" s="182"/>
      <c r="S23" s="182"/>
      <c r="T23" s="183"/>
    </row>
    <row r="24" spans="2:20" x14ac:dyDescent="0.3">
      <c r="B24" s="180"/>
      <c r="C24" s="182"/>
      <c r="D24" s="182"/>
      <c r="E24" s="182"/>
      <c r="F24" s="182"/>
      <c r="G24" s="182"/>
      <c r="H24" s="182"/>
      <c r="I24" s="182"/>
      <c r="J24" s="182"/>
      <c r="K24" s="182"/>
      <c r="L24" s="182"/>
      <c r="M24" s="182"/>
      <c r="N24" s="182"/>
      <c r="O24" s="182"/>
      <c r="P24" s="182"/>
      <c r="Q24" s="182"/>
      <c r="R24" s="182"/>
      <c r="S24" s="182"/>
      <c r="T24" s="183"/>
    </row>
    <row r="25" spans="2:20" x14ac:dyDescent="0.3">
      <c r="B25" s="180"/>
      <c r="C25" s="182"/>
      <c r="D25" s="182"/>
      <c r="E25" s="182"/>
      <c r="F25" s="182"/>
      <c r="G25" s="182"/>
      <c r="H25" s="182"/>
      <c r="I25" s="182"/>
      <c r="J25" s="182"/>
      <c r="K25" s="182"/>
      <c r="L25" s="182"/>
      <c r="M25" s="182"/>
      <c r="N25" s="182"/>
      <c r="O25" s="182"/>
      <c r="P25" s="182"/>
      <c r="Q25" s="182"/>
      <c r="R25" s="182"/>
      <c r="S25" s="182"/>
      <c r="T25" s="183"/>
    </row>
    <row r="26" spans="2:20" x14ac:dyDescent="0.3">
      <c r="B26" s="180"/>
      <c r="C26" s="182"/>
      <c r="D26" s="182"/>
      <c r="E26" s="182"/>
      <c r="F26" s="182"/>
      <c r="G26" s="182"/>
      <c r="H26" s="182"/>
      <c r="I26" s="182"/>
      <c r="J26" s="182"/>
      <c r="K26" s="182"/>
      <c r="L26" s="182"/>
      <c r="M26" s="182"/>
      <c r="N26" s="182"/>
      <c r="O26" s="182"/>
      <c r="P26" s="182"/>
      <c r="Q26" s="182"/>
      <c r="R26" s="182"/>
      <c r="S26" s="182"/>
      <c r="T26" s="183"/>
    </row>
    <row r="27" spans="2:20" x14ac:dyDescent="0.3">
      <c r="B27" s="180"/>
      <c r="C27" s="182"/>
      <c r="D27" s="182"/>
      <c r="E27" s="182"/>
      <c r="F27" s="182"/>
      <c r="G27" s="182"/>
      <c r="H27" s="182"/>
      <c r="I27" s="182"/>
      <c r="J27" s="182"/>
      <c r="K27" s="182"/>
      <c r="L27" s="182"/>
      <c r="M27" s="182"/>
      <c r="N27" s="182"/>
      <c r="O27" s="182"/>
      <c r="P27" s="182"/>
      <c r="Q27" s="182"/>
      <c r="R27" s="182"/>
      <c r="S27" s="182"/>
      <c r="T27" s="183"/>
    </row>
    <row r="28" spans="2:20" x14ac:dyDescent="0.3">
      <c r="B28" s="180"/>
      <c r="C28" s="182"/>
      <c r="D28" s="182"/>
      <c r="E28" s="182"/>
      <c r="F28" s="182"/>
      <c r="G28" s="182"/>
      <c r="H28" s="182"/>
      <c r="I28" s="182"/>
      <c r="J28" s="185"/>
      <c r="K28" s="185"/>
      <c r="L28" s="185"/>
      <c r="M28" s="185"/>
      <c r="N28" s="185"/>
      <c r="O28" s="185"/>
      <c r="P28" s="185"/>
      <c r="Q28" s="185"/>
      <c r="R28" s="185"/>
      <c r="S28" s="182"/>
      <c r="T28" s="183"/>
    </row>
    <row r="29" spans="2:20" x14ac:dyDescent="0.3">
      <c r="B29" s="180"/>
      <c r="C29" s="182"/>
      <c r="D29" s="182"/>
      <c r="E29" s="182"/>
      <c r="F29" s="182"/>
      <c r="G29" s="182"/>
      <c r="H29" s="182"/>
      <c r="I29" s="182"/>
      <c r="S29" s="182"/>
      <c r="T29" s="183"/>
    </row>
    <row r="30" spans="2:20" x14ac:dyDescent="0.3">
      <c r="B30" s="184"/>
      <c r="C30" s="185"/>
      <c r="D30" s="185"/>
      <c r="E30" s="185"/>
      <c r="F30" s="185"/>
      <c r="G30" s="185"/>
      <c r="H30" s="185"/>
      <c r="I30" s="185"/>
      <c r="S30" s="185"/>
      <c r="T30" s="186"/>
    </row>
    <row r="75" spans="2:23" x14ac:dyDescent="0.3">
      <c r="P75" s="360" t="s">
        <v>155</v>
      </c>
      <c r="Q75" s="361"/>
      <c r="R75" s="361"/>
    </row>
    <row r="76" spans="2:23" x14ac:dyDescent="0.3">
      <c r="B76" s="122"/>
      <c r="C76" s="12"/>
      <c r="D76" s="12" t="s">
        <v>102</v>
      </c>
      <c r="E76" s="12" t="s">
        <v>103</v>
      </c>
      <c r="F76" s="447" t="s">
        <v>105</v>
      </c>
      <c r="G76" s="448"/>
      <c r="H76" s="122"/>
      <c r="P76" s="280"/>
      <c r="Q76" s="280" t="s">
        <v>31</v>
      </c>
      <c r="R76" s="280" t="s">
        <v>164</v>
      </c>
    </row>
    <row r="77" spans="2:23" x14ac:dyDescent="0.3">
      <c r="B77" s="123"/>
      <c r="C77" s="136" t="s">
        <v>99</v>
      </c>
      <c r="D77" s="14" t="s">
        <v>101</v>
      </c>
      <c r="E77" s="14" t="s">
        <v>104</v>
      </c>
      <c r="F77" s="12" t="s">
        <v>92</v>
      </c>
      <c r="G77" s="13" t="s">
        <v>106</v>
      </c>
      <c r="H77" s="16" t="s">
        <v>26</v>
      </c>
      <c r="P77" s="10"/>
      <c r="Q77" s="280" t="s">
        <v>196</v>
      </c>
      <c r="R77" s="146" t="s">
        <v>197</v>
      </c>
      <c r="S77" s="361"/>
      <c r="T77" s="361"/>
      <c r="U77" s="361"/>
      <c r="V77" s="361"/>
      <c r="W77" s="362"/>
    </row>
    <row r="78" spans="2:23" x14ac:dyDescent="0.3">
      <c r="B78" s="10">
        <v>1</v>
      </c>
      <c r="C78" s="10">
        <v>25</v>
      </c>
      <c r="D78" s="10">
        <v>0.65</v>
      </c>
      <c r="E78" s="153">
        <f>SUM(C78*D78)</f>
        <v>16.25</v>
      </c>
      <c r="F78" s="111">
        <v>4.2999999999999997E-2</v>
      </c>
      <c r="G78" s="111">
        <v>0.105</v>
      </c>
      <c r="H78" s="121">
        <v>0.03</v>
      </c>
      <c r="P78" s="10">
        <v>1</v>
      </c>
      <c r="Q78" s="17">
        <f>SUM(demogr!J16)</f>
        <v>4387</v>
      </c>
      <c r="R78" s="124">
        <f t="shared" ref="R78:R89" si="4">SUM(G6/Q78)</f>
        <v>0.2256667426487349</v>
      </c>
      <c r="S78" s="280" t="s">
        <v>32</v>
      </c>
      <c r="T78" s="280" t="s">
        <v>165</v>
      </c>
      <c r="U78" s="280" t="s">
        <v>68</v>
      </c>
      <c r="V78" s="280" t="s">
        <v>34</v>
      </c>
      <c r="W78" s="280" t="s">
        <v>166</v>
      </c>
    </row>
    <row r="79" spans="2:23" x14ac:dyDescent="0.3">
      <c r="B79" s="10">
        <v>2</v>
      </c>
      <c r="C79" s="10">
        <v>25</v>
      </c>
      <c r="D79" s="10">
        <v>0.65</v>
      </c>
      <c r="E79" s="153">
        <f t="shared" ref="E79:E89" si="5">SUM(C79*D79)</f>
        <v>16.25</v>
      </c>
      <c r="F79" s="111">
        <v>2.4E-2</v>
      </c>
      <c r="G79" s="111">
        <v>9.2999999999999999E-2</v>
      </c>
      <c r="H79" s="18">
        <v>0.03</v>
      </c>
      <c r="P79" s="10">
        <v>2</v>
      </c>
      <c r="Q79" s="17">
        <f>SUM(Q78)</f>
        <v>4387</v>
      </c>
      <c r="R79" s="124">
        <f t="shared" si="4"/>
        <v>0.43241395030772739</v>
      </c>
      <c r="S79" s="146" t="s">
        <v>196</v>
      </c>
      <c r="T79" s="146" t="s">
        <v>197</v>
      </c>
      <c r="U79" s="146" t="s">
        <v>197</v>
      </c>
      <c r="V79" s="146" t="s">
        <v>196</v>
      </c>
      <c r="W79" s="146" t="s">
        <v>198</v>
      </c>
    </row>
    <row r="80" spans="2:23" x14ac:dyDescent="0.3">
      <c r="B80" s="10">
        <v>3</v>
      </c>
      <c r="C80" s="10">
        <v>26</v>
      </c>
      <c r="D80" s="10">
        <v>0.61</v>
      </c>
      <c r="E80" s="153">
        <f t="shared" si="5"/>
        <v>15.86</v>
      </c>
      <c r="F80" s="111">
        <v>3.4000000000000002E-2</v>
      </c>
      <c r="G80" s="111">
        <v>0.112</v>
      </c>
      <c r="H80" s="18">
        <v>0.03</v>
      </c>
      <c r="P80" s="10">
        <v>3</v>
      </c>
      <c r="Q80" s="17">
        <f>SUM(Q78)</f>
        <v>4387</v>
      </c>
      <c r="R80" s="124">
        <f t="shared" si="4"/>
        <v>0.61545475267836791</v>
      </c>
      <c r="S80" s="17">
        <f>SUM(demogr!R13)</f>
        <v>4408</v>
      </c>
      <c r="T80" s="124">
        <f t="shared" ref="T80:T91" si="6">SUM(D6/S80)</f>
        <v>0.16152450090744103</v>
      </c>
      <c r="U80" s="124">
        <f t="shared" ref="U80:U91" si="7">SUM(E6/S80)</f>
        <v>0</v>
      </c>
      <c r="V80" s="17">
        <f>SUM(demogr!F16)</f>
        <v>4282</v>
      </c>
      <c r="W80" s="124">
        <f t="shared" ref="W80:W91" si="8">SUM(H6/V80)</f>
        <v>0.18496029892573565</v>
      </c>
    </row>
    <row r="81" spans="2:23" x14ac:dyDescent="0.3">
      <c r="B81" s="10">
        <v>4</v>
      </c>
      <c r="C81" s="10">
        <v>27</v>
      </c>
      <c r="D81" s="10">
        <v>0.57999999999999996</v>
      </c>
      <c r="E81" s="153">
        <v>12.17</v>
      </c>
      <c r="F81" s="111">
        <v>3.4000000000000002E-2</v>
      </c>
      <c r="G81" s="111">
        <v>0.121</v>
      </c>
      <c r="H81" s="18">
        <v>0.03</v>
      </c>
      <c r="P81" s="10">
        <v>4</v>
      </c>
      <c r="Q81" s="17">
        <v>4387</v>
      </c>
      <c r="R81" s="124">
        <f t="shared" si="4"/>
        <v>0.84340095737405973</v>
      </c>
      <c r="S81" s="17">
        <f>SUM(S80)</f>
        <v>4408</v>
      </c>
      <c r="T81" s="124">
        <f t="shared" si="6"/>
        <v>0.34981851179673323</v>
      </c>
      <c r="U81" s="124">
        <f t="shared" si="7"/>
        <v>0</v>
      </c>
      <c r="V81" s="17">
        <f>SUM(V80)</f>
        <v>4282</v>
      </c>
      <c r="W81" s="124">
        <f t="shared" si="8"/>
        <v>0.37856141989724429</v>
      </c>
    </row>
    <row r="82" spans="2:23" x14ac:dyDescent="0.3">
      <c r="B82" s="10">
        <v>5</v>
      </c>
      <c r="C82" s="10">
        <v>27</v>
      </c>
      <c r="D82" s="10">
        <v>0.57999999999999996</v>
      </c>
      <c r="E82" s="153">
        <f t="shared" si="5"/>
        <v>15.659999999999998</v>
      </c>
      <c r="F82" s="111">
        <v>2.4E-2</v>
      </c>
      <c r="G82" s="111">
        <v>0.114</v>
      </c>
      <c r="H82" s="18">
        <v>0.03</v>
      </c>
      <c r="P82" s="10">
        <v>5</v>
      </c>
      <c r="Q82" s="17">
        <v>4387</v>
      </c>
      <c r="R82" s="124">
        <f t="shared" si="4"/>
        <v>1.0622293138819239</v>
      </c>
      <c r="S82" s="17">
        <f>SUM(S80)</f>
        <v>4408</v>
      </c>
      <c r="T82" s="124">
        <f t="shared" si="6"/>
        <v>0.53062613430127037</v>
      </c>
      <c r="U82" s="124">
        <f t="shared" si="7"/>
        <v>0</v>
      </c>
      <c r="V82" s="17">
        <f>SUM(V80)</f>
        <v>4282</v>
      </c>
      <c r="W82" s="124">
        <f t="shared" si="8"/>
        <v>0.54553946753853344</v>
      </c>
    </row>
    <row r="83" spans="2:23" x14ac:dyDescent="0.3">
      <c r="B83" s="10">
        <v>6</v>
      </c>
      <c r="C83" s="10">
        <v>27</v>
      </c>
      <c r="D83" s="10">
        <v>0.57999999999999996</v>
      </c>
      <c r="E83" s="153">
        <f t="shared" si="5"/>
        <v>15.659999999999998</v>
      </c>
      <c r="F83" s="111">
        <v>2.1999999999999999E-2</v>
      </c>
      <c r="G83" s="111">
        <v>0.104</v>
      </c>
      <c r="H83" s="18">
        <v>0.03</v>
      </c>
      <c r="P83" s="10">
        <v>6</v>
      </c>
      <c r="Q83" s="17"/>
      <c r="R83" s="124" t="e">
        <f t="shared" si="4"/>
        <v>#DIV/0!</v>
      </c>
      <c r="S83" s="17">
        <f>SUM(S80)</f>
        <v>4408</v>
      </c>
      <c r="T83" s="124">
        <f t="shared" si="6"/>
        <v>0.75476406533575313</v>
      </c>
      <c r="U83" s="124">
        <f t="shared" si="7"/>
        <v>0</v>
      </c>
      <c r="V83" s="17">
        <f>SUM(V80)</f>
        <v>4282</v>
      </c>
      <c r="W83" s="124">
        <f t="shared" si="8"/>
        <v>0.74638019617001405</v>
      </c>
    </row>
    <row r="84" spans="2:23" x14ac:dyDescent="0.3">
      <c r="B84" s="10">
        <v>7</v>
      </c>
      <c r="C84" s="10">
        <v>28</v>
      </c>
      <c r="D84" s="10">
        <v>0.52</v>
      </c>
      <c r="E84" s="153">
        <f t="shared" si="5"/>
        <v>14.56</v>
      </c>
      <c r="F84" s="111">
        <v>2.3E-2</v>
      </c>
      <c r="G84" s="111">
        <v>9.8000000000000004E-2</v>
      </c>
      <c r="H84" s="18">
        <v>0.03</v>
      </c>
      <c r="P84" s="10">
        <v>7</v>
      </c>
      <c r="Q84" s="17"/>
      <c r="R84" s="124" t="e">
        <f t="shared" si="4"/>
        <v>#DIV/0!</v>
      </c>
      <c r="S84" s="17">
        <f>SUM(S80)</f>
        <v>4408</v>
      </c>
      <c r="T84" s="124">
        <f t="shared" si="6"/>
        <v>0.95303992740471866</v>
      </c>
      <c r="U84" s="124">
        <f t="shared" si="7"/>
        <v>0</v>
      </c>
      <c r="V84" s="17">
        <f>SUM(V80)</f>
        <v>4282</v>
      </c>
      <c r="W84" s="124">
        <f t="shared" si="8"/>
        <v>0.93741242410088743</v>
      </c>
    </row>
    <row r="85" spans="2:23" x14ac:dyDescent="0.3">
      <c r="B85" s="10">
        <v>8</v>
      </c>
      <c r="C85" s="10">
        <v>28</v>
      </c>
      <c r="D85" s="10"/>
      <c r="E85" s="153">
        <f t="shared" si="5"/>
        <v>0</v>
      </c>
      <c r="F85" s="111">
        <v>2.3E-2</v>
      </c>
      <c r="G85" s="111">
        <v>0.10299999999999999</v>
      </c>
      <c r="H85" s="18">
        <v>0.03</v>
      </c>
      <c r="P85" s="10">
        <v>8</v>
      </c>
      <c r="Q85" s="17"/>
      <c r="R85" s="124" t="e">
        <f t="shared" si="4"/>
        <v>#DIV/0!</v>
      </c>
      <c r="S85" s="17">
        <f>SUM(S80)</f>
        <v>4408</v>
      </c>
      <c r="T85" s="124">
        <f t="shared" si="6"/>
        <v>0.95145190562613435</v>
      </c>
      <c r="U85" s="124">
        <f t="shared" si="7"/>
        <v>0</v>
      </c>
      <c r="V85" s="17">
        <f>SUM(V80)</f>
        <v>4282</v>
      </c>
      <c r="W85" s="124">
        <f t="shared" si="8"/>
        <v>1.0135450723960766</v>
      </c>
    </row>
    <row r="86" spans="2:23" x14ac:dyDescent="0.3">
      <c r="B86" s="10">
        <v>9</v>
      </c>
      <c r="C86" s="10">
        <v>29</v>
      </c>
      <c r="D86" s="10"/>
      <c r="E86" s="153">
        <f t="shared" si="5"/>
        <v>0</v>
      </c>
      <c r="F86" s="111">
        <v>2.1000000000000001E-2</v>
      </c>
      <c r="G86" s="111">
        <v>0.10299999999999999</v>
      </c>
      <c r="H86" s="18">
        <v>0.03</v>
      </c>
      <c r="P86" s="10">
        <v>9</v>
      </c>
      <c r="Q86" s="17"/>
      <c r="R86" s="124" t="e">
        <f t="shared" si="4"/>
        <v>#DIV/0!</v>
      </c>
      <c r="S86" s="17">
        <f>SUM(S80)</f>
        <v>4408</v>
      </c>
      <c r="T86" s="124">
        <f t="shared" si="6"/>
        <v>1.0226860254083485</v>
      </c>
      <c r="U86" s="124">
        <f t="shared" si="7"/>
        <v>0</v>
      </c>
      <c r="V86" s="17">
        <f>SUM(V80)</f>
        <v>4282</v>
      </c>
      <c r="W86" s="124">
        <f t="shared" si="8"/>
        <v>1.1751517982251285</v>
      </c>
    </row>
    <row r="87" spans="2:23" x14ac:dyDescent="0.3">
      <c r="B87" s="10">
        <v>10</v>
      </c>
      <c r="C87" s="10">
        <v>29</v>
      </c>
      <c r="D87" s="10"/>
      <c r="E87" s="153">
        <f t="shared" si="5"/>
        <v>0</v>
      </c>
      <c r="F87" s="111">
        <v>0.02</v>
      </c>
      <c r="G87" s="111">
        <v>9.8000000000000004E-2</v>
      </c>
      <c r="H87" s="18">
        <v>0.03</v>
      </c>
      <c r="P87" s="10">
        <v>10</v>
      </c>
      <c r="Q87" s="17"/>
      <c r="R87" s="124" t="e">
        <f t="shared" si="4"/>
        <v>#DIV/0!</v>
      </c>
      <c r="S87" s="17">
        <f>SUM(S80)</f>
        <v>4408</v>
      </c>
      <c r="T87" s="124">
        <f t="shared" si="6"/>
        <v>1.2933303085299455</v>
      </c>
      <c r="U87" s="124">
        <f t="shared" si="7"/>
        <v>0</v>
      </c>
      <c r="V87" s="17">
        <f>SUM(V80)</f>
        <v>4282</v>
      </c>
      <c r="W87" s="124">
        <f t="shared" si="8"/>
        <v>1.3085007006071929</v>
      </c>
    </row>
    <row r="88" spans="2:23" x14ac:dyDescent="0.3">
      <c r="B88" s="10">
        <v>11</v>
      </c>
      <c r="C88" s="10">
        <v>29</v>
      </c>
      <c r="D88" s="10"/>
      <c r="E88" s="153">
        <f t="shared" si="5"/>
        <v>0</v>
      </c>
      <c r="F88" s="111">
        <v>2.1000000000000001E-2</v>
      </c>
      <c r="G88" s="111">
        <v>9.2999999999999999E-2</v>
      </c>
      <c r="H88" s="18">
        <v>0.03</v>
      </c>
      <c r="P88" s="10">
        <v>11</v>
      </c>
      <c r="Q88" s="17"/>
      <c r="R88" s="124" t="e">
        <f t="shared" si="4"/>
        <v>#DIV/0!</v>
      </c>
      <c r="S88" s="17">
        <f>SUM(S80)</f>
        <v>4408</v>
      </c>
      <c r="T88" s="124">
        <f t="shared" si="6"/>
        <v>1.566016333938294</v>
      </c>
      <c r="U88" s="124">
        <f t="shared" si="7"/>
        <v>0</v>
      </c>
      <c r="V88" s="17">
        <f>SUM(V80)</f>
        <v>4282</v>
      </c>
      <c r="W88" s="124">
        <f t="shared" si="8"/>
        <v>1.55908453993461</v>
      </c>
    </row>
    <row r="89" spans="2:23" x14ac:dyDescent="0.3">
      <c r="B89" s="10">
        <v>12</v>
      </c>
      <c r="C89" s="10">
        <v>29</v>
      </c>
      <c r="D89" s="10"/>
      <c r="E89" s="153">
        <f t="shared" si="5"/>
        <v>0</v>
      </c>
      <c r="F89" s="111">
        <v>0.02</v>
      </c>
      <c r="G89" s="111">
        <v>8.8999999999999996E-2</v>
      </c>
      <c r="H89" s="18">
        <v>0.03</v>
      </c>
      <c r="P89" s="10">
        <v>12</v>
      </c>
      <c r="Q89" s="17"/>
      <c r="R89" s="124" t="e">
        <f t="shared" si="4"/>
        <v>#DIV/0!</v>
      </c>
      <c r="S89" s="17">
        <f>SUM(S80)</f>
        <v>4408</v>
      </c>
      <c r="T89" s="124">
        <f t="shared" si="6"/>
        <v>1.7091651542649728</v>
      </c>
      <c r="U89" s="124">
        <f t="shared" si="7"/>
        <v>0</v>
      </c>
      <c r="V89" s="17">
        <f>SUM(V80)</f>
        <v>4282</v>
      </c>
      <c r="W89" s="124">
        <f t="shared" si="8"/>
        <v>1.7475478748248483</v>
      </c>
    </row>
    <row r="90" spans="2:23" x14ac:dyDescent="0.3">
      <c r="S90" s="17">
        <f>SUM(S80)</f>
        <v>4408</v>
      </c>
      <c r="T90" s="124">
        <f t="shared" si="6"/>
        <v>1.9094827586206897</v>
      </c>
      <c r="U90" s="124">
        <f t="shared" si="7"/>
        <v>0</v>
      </c>
      <c r="V90" s="17">
        <f>SUM(V80)</f>
        <v>4282</v>
      </c>
      <c r="W90" s="124">
        <f t="shared" si="8"/>
        <v>1.9250350303596451</v>
      </c>
    </row>
    <row r="91" spans="2:23" x14ac:dyDescent="0.3">
      <c r="S91" s="17">
        <f>SUM(S80)</f>
        <v>4408</v>
      </c>
      <c r="T91" s="124">
        <f t="shared" si="6"/>
        <v>2.2579401088929218</v>
      </c>
      <c r="U91" s="124">
        <f t="shared" si="7"/>
        <v>0</v>
      </c>
      <c r="V91" s="17">
        <f>SUM(V80)</f>
        <v>4282</v>
      </c>
      <c r="W91" s="124">
        <f t="shared" si="8"/>
        <v>2.1597384399813171</v>
      </c>
    </row>
  </sheetData>
  <mergeCells count="2">
    <mergeCell ref="F76:G76"/>
    <mergeCell ref="B3:H4"/>
  </mergeCells>
  <hyperlinks>
    <hyperlink ref="F76:G76" location="sykefr!A1" display="sjukefråvere i %"/>
    <hyperlink ref="C77" location="'tal tils'!A1" display="tal tils"/>
    <hyperlink ref="A1" location="FREMSIDE_ØKONOMI!A1" display="TILBAKE TIL FRAMSIDA"/>
  </hyperlinks>
  <pageMargins left="0.7" right="0.7" top="0.75" bottom="0.75" header="0.3" footer="0.3"/>
  <pageSetup paperSize="9" orientation="portrait" verticalDpi="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103"/>
  <sheetViews>
    <sheetView workbookViewId="0"/>
  </sheetViews>
  <sheetFormatPr baseColWidth="10" defaultColWidth="11.453125" defaultRowHeight="12" x14ac:dyDescent="0.3"/>
  <cols>
    <col min="1" max="1" width="2.26953125" style="2" customWidth="1"/>
    <col min="2" max="2" width="2.81640625" style="2" customWidth="1"/>
    <col min="3" max="3" width="6.7265625" style="2" customWidth="1"/>
    <col min="4" max="4" width="6.453125" style="2" customWidth="1"/>
    <col min="5" max="5" width="6.54296875" style="2" customWidth="1"/>
    <col min="6" max="6" width="7.54296875" style="2" customWidth="1"/>
    <col min="7" max="7" width="7.453125" style="2" customWidth="1"/>
    <col min="8" max="8" width="7.1796875" style="2" customWidth="1"/>
    <col min="9" max="9" width="5.453125" style="2" customWidth="1"/>
    <col min="10" max="10" width="5.7265625" style="2" customWidth="1"/>
    <col min="11" max="11" width="5.81640625" style="2" customWidth="1"/>
    <col min="12" max="15" width="11.453125" style="2"/>
    <col min="16" max="16" width="3.1796875" style="2" customWidth="1"/>
    <col min="17" max="17" width="5.1796875" style="2" customWidth="1"/>
    <col min="18" max="18" width="6.81640625" style="2" customWidth="1"/>
    <col min="19" max="19" width="5.1796875" style="2" customWidth="1"/>
    <col min="20" max="20" width="6.81640625" style="2" customWidth="1"/>
    <col min="21" max="21" width="6.26953125" style="2" customWidth="1"/>
    <col min="22" max="22" width="5.7265625" style="2" customWidth="1"/>
    <col min="23" max="23" width="7.1796875" style="2" customWidth="1"/>
    <col min="24" max="16384" width="11.453125" style="2"/>
  </cols>
  <sheetData>
    <row r="1" spans="1:11" ht="14.5" x14ac:dyDescent="0.35">
      <c r="A1" s="163" t="s">
        <v>36</v>
      </c>
      <c r="B1"/>
      <c r="C1"/>
      <c r="D1"/>
      <c r="I1" s="6"/>
      <c r="J1" s="6"/>
      <c r="K1" s="6"/>
    </row>
    <row r="3" spans="1:11" ht="15" customHeight="1" x14ac:dyDescent="0.3">
      <c r="B3" s="432" t="s">
        <v>537</v>
      </c>
      <c r="C3" s="433"/>
      <c r="D3" s="433"/>
      <c r="E3" s="433"/>
      <c r="F3" s="433"/>
      <c r="G3" s="433"/>
      <c r="H3" s="434"/>
      <c r="I3" s="277" t="s">
        <v>50</v>
      </c>
      <c r="J3" s="44" t="s">
        <v>91</v>
      </c>
      <c r="K3" s="233"/>
    </row>
    <row r="4" spans="1:11" x14ac:dyDescent="0.3">
      <c r="B4" s="435"/>
      <c r="C4" s="436"/>
      <c r="D4" s="436"/>
      <c r="E4" s="436"/>
      <c r="F4" s="436"/>
      <c r="G4" s="436"/>
      <c r="H4" s="437"/>
      <c r="I4" s="23" t="s">
        <v>29</v>
      </c>
      <c r="J4" s="3" t="s">
        <v>30</v>
      </c>
      <c r="K4" s="234"/>
    </row>
    <row r="5" spans="1:11" x14ac:dyDescent="0.3">
      <c r="B5" s="276"/>
      <c r="C5" s="276" t="s">
        <v>209</v>
      </c>
      <c r="D5" s="276" t="s">
        <v>210</v>
      </c>
      <c r="E5" s="276"/>
      <c r="F5" s="276" t="s">
        <v>33</v>
      </c>
      <c r="G5" s="276" t="s">
        <v>31</v>
      </c>
      <c r="H5" s="278" t="s">
        <v>34</v>
      </c>
      <c r="I5" s="26" t="s">
        <v>2</v>
      </c>
      <c r="J5" s="43" t="s">
        <v>35</v>
      </c>
      <c r="K5" s="26" t="s">
        <v>154</v>
      </c>
    </row>
    <row r="6" spans="1:11" x14ac:dyDescent="0.3">
      <c r="B6" s="211">
        <v>1</v>
      </c>
      <c r="C6" s="211">
        <v>2</v>
      </c>
      <c r="D6" s="214"/>
      <c r="E6" s="214"/>
      <c r="F6" s="214">
        <f>SUM(C6-D6)</f>
        <v>2</v>
      </c>
      <c r="G6" s="214"/>
      <c r="H6" s="214"/>
      <c r="I6" s="28">
        <f>SUM(C6/D$17)</f>
        <v>5.1626226122870422E-4</v>
      </c>
      <c r="J6" s="28">
        <f>SUM(D6/D$17)</f>
        <v>0</v>
      </c>
      <c r="K6" s="218">
        <f>SUM(I6-J6)</f>
        <v>5.1626226122870422E-4</v>
      </c>
    </row>
    <row r="7" spans="1:11" x14ac:dyDescent="0.3">
      <c r="B7" s="211">
        <v>2</v>
      </c>
      <c r="C7" s="211">
        <v>229</v>
      </c>
      <c r="D7" s="214"/>
      <c r="E7" s="214"/>
      <c r="F7" s="214">
        <f t="shared" ref="F7:F17" si="0">SUM(C7-D7)</f>
        <v>229</v>
      </c>
      <c r="G7" s="214"/>
      <c r="H7" s="214"/>
      <c r="I7" s="28">
        <f t="shared" ref="I7:I17" si="1">SUM(C7/D$17)</f>
        <v>5.9112028910686627E-2</v>
      </c>
      <c r="J7" s="28">
        <f t="shared" ref="J7:J17" si="2">SUM(D7/D$17)</f>
        <v>0</v>
      </c>
      <c r="K7" s="218">
        <f t="shared" ref="K7:K17" si="3">SUM(I7-J7)</f>
        <v>5.9112028910686627E-2</v>
      </c>
    </row>
    <row r="8" spans="1:11" x14ac:dyDescent="0.3">
      <c r="B8" s="211">
        <v>3</v>
      </c>
      <c r="C8" s="211">
        <v>355</v>
      </c>
      <c r="D8" s="214"/>
      <c r="E8" s="214"/>
      <c r="F8" s="214">
        <f t="shared" si="0"/>
        <v>355</v>
      </c>
      <c r="G8" s="214"/>
      <c r="H8" s="214"/>
      <c r="I8" s="28">
        <f t="shared" si="1"/>
        <v>9.1636551368094996E-2</v>
      </c>
      <c r="J8" s="28">
        <f t="shared" si="2"/>
        <v>0</v>
      </c>
      <c r="K8" s="218">
        <f t="shared" si="3"/>
        <v>9.1636551368094996E-2</v>
      </c>
    </row>
    <row r="9" spans="1:11" x14ac:dyDescent="0.3">
      <c r="B9" s="211">
        <v>4</v>
      </c>
      <c r="C9" s="211">
        <v>490</v>
      </c>
      <c r="D9" s="214"/>
      <c r="E9" s="214"/>
      <c r="F9" s="214">
        <f t="shared" si="0"/>
        <v>490</v>
      </c>
      <c r="G9" s="214"/>
      <c r="H9" s="214"/>
      <c r="I9" s="28">
        <f t="shared" si="1"/>
        <v>0.12648425400103253</v>
      </c>
      <c r="J9" s="28">
        <f t="shared" si="2"/>
        <v>0</v>
      </c>
      <c r="K9" s="218">
        <f t="shared" si="3"/>
        <v>0.12648425400103253</v>
      </c>
    </row>
    <row r="10" spans="1:11" x14ac:dyDescent="0.3">
      <c r="B10" s="211">
        <v>5</v>
      </c>
      <c r="C10" s="211">
        <v>680</v>
      </c>
      <c r="D10" s="214"/>
      <c r="E10" s="214"/>
      <c r="F10" s="214">
        <f t="shared" si="0"/>
        <v>680</v>
      </c>
      <c r="G10" s="214"/>
      <c r="H10" s="214"/>
      <c r="I10" s="28">
        <f t="shared" si="1"/>
        <v>0.17552916881775943</v>
      </c>
      <c r="J10" s="28">
        <f t="shared" si="2"/>
        <v>0</v>
      </c>
      <c r="K10" s="218">
        <f t="shared" si="3"/>
        <v>0.17552916881775943</v>
      </c>
    </row>
    <row r="11" spans="1:11" x14ac:dyDescent="0.3">
      <c r="B11" s="211">
        <v>6</v>
      </c>
      <c r="C11" s="211">
        <v>796</v>
      </c>
      <c r="D11" s="214"/>
      <c r="E11" s="214"/>
      <c r="F11" s="214">
        <f t="shared" si="0"/>
        <v>796</v>
      </c>
      <c r="G11" s="214"/>
      <c r="H11" s="214"/>
      <c r="I11" s="28">
        <f t="shared" si="1"/>
        <v>0.20547237996902426</v>
      </c>
      <c r="J11" s="28">
        <f t="shared" si="2"/>
        <v>0</v>
      </c>
      <c r="K11" s="218">
        <f t="shared" si="3"/>
        <v>0.20547237996902426</v>
      </c>
    </row>
    <row r="12" spans="1:11" x14ac:dyDescent="0.3">
      <c r="B12" s="211">
        <v>7</v>
      </c>
      <c r="C12" s="211">
        <v>620</v>
      </c>
      <c r="D12" s="214">
        <v>620</v>
      </c>
      <c r="E12" s="214"/>
      <c r="F12" s="214">
        <f t="shared" si="0"/>
        <v>0</v>
      </c>
      <c r="G12" s="214"/>
      <c r="H12" s="214"/>
      <c r="I12" s="28">
        <f t="shared" si="1"/>
        <v>0.1600413009808983</v>
      </c>
      <c r="J12" s="28">
        <f t="shared" si="2"/>
        <v>0.1600413009808983</v>
      </c>
      <c r="K12" s="218">
        <f t="shared" si="3"/>
        <v>0</v>
      </c>
    </row>
    <row r="13" spans="1:11" x14ac:dyDescent="0.3">
      <c r="B13" s="211">
        <v>8</v>
      </c>
      <c r="C13" s="211">
        <v>1240</v>
      </c>
      <c r="D13" s="214">
        <v>1240</v>
      </c>
      <c r="E13" s="214"/>
      <c r="F13" s="214">
        <f t="shared" si="0"/>
        <v>0</v>
      </c>
      <c r="G13" s="214"/>
      <c r="H13" s="214"/>
      <c r="I13" s="28">
        <f t="shared" si="1"/>
        <v>0.32008260196179661</v>
      </c>
      <c r="J13" s="28">
        <f t="shared" si="2"/>
        <v>0.32008260196179661</v>
      </c>
      <c r="K13" s="218">
        <f t="shared" si="3"/>
        <v>0</v>
      </c>
    </row>
    <row r="14" spans="1:11" x14ac:dyDescent="0.3">
      <c r="B14" s="211">
        <v>9</v>
      </c>
      <c r="C14" s="211"/>
      <c r="D14" s="214">
        <v>1898</v>
      </c>
      <c r="E14" s="214"/>
      <c r="F14" s="214">
        <f t="shared" si="0"/>
        <v>-1898</v>
      </c>
      <c r="G14" s="214"/>
      <c r="H14" s="214"/>
      <c r="I14" s="28">
        <f t="shared" si="1"/>
        <v>0</v>
      </c>
      <c r="J14" s="28">
        <f t="shared" si="2"/>
        <v>0.48993288590604028</v>
      </c>
      <c r="K14" s="218">
        <f t="shared" si="3"/>
        <v>-0.48993288590604028</v>
      </c>
    </row>
    <row r="15" spans="1:11" x14ac:dyDescent="0.3">
      <c r="B15" s="211">
        <v>10</v>
      </c>
      <c r="C15" s="211"/>
      <c r="D15" s="214">
        <v>2557</v>
      </c>
      <c r="E15" s="214"/>
      <c r="F15" s="214">
        <f t="shared" si="0"/>
        <v>-2557</v>
      </c>
      <c r="G15" s="214"/>
      <c r="H15" s="214"/>
      <c r="I15" s="28">
        <f t="shared" si="1"/>
        <v>0</v>
      </c>
      <c r="J15" s="28">
        <f t="shared" si="2"/>
        <v>0.6600413009808983</v>
      </c>
      <c r="K15" s="218">
        <f t="shared" si="3"/>
        <v>-0.6600413009808983</v>
      </c>
    </row>
    <row r="16" spans="1:11" x14ac:dyDescent="0.3">
      <c r="B16" s="211">
        <v>11</v>
      </c>
      <c r="C16" s="211"/>
      <c r="D16" s="214">
        <v>3215</v>
      </c>
      <c r="E16" s="214"/>
      <c r="F16" s="214">
        <f t="shared" si="0"/>
        <v>-3215</v>
      </c>
      <c r="G16" s="214"/>
      <c r="H16" s="214"/>
      <c r="I16" s="28">
        <f t="shared" si="1"/>
        <v>0</v>
      </c>
      <c r="J16" s="28">
        <f t="shared" si="2"/>
        <v>0.82989158492514192</v>
      </c>
      <c r="K16" s="218">
        <f t="shared" si="3"/>
        <v>-0.82989158492514192</v>
      </c>
    </row>
    <row r="17" spans="2:20" x14ac:dyDescent="0.3">
      <c r="B17" s="211">
        <v>12</v>
      </c>
      <c r="C17" s="211"/>
      <c r="D17" s="214">
        <v>3874</v>
      </c>
      <c r="E17" s="214"/>
      <c r="F17" s="214">
        <f t="shared" si="0"/>
        <v>-3874</v>
      </c>
      <c r="G17" s="211"/>
      <c r="H17" s="214"/>
      <c r="I17" s="28">
        <f t="shared" si="1"/>
        <v>0</v>
      </c>
      <c r="J17" s="28">
        <f t="shared" si="2"/>
        <v>1</v>
      </c>
      <c r="K17" s="218">
        <f t="shared" si="3"/>
        <v>-1</v>
      </c>
    </row>
    <row r="19" spans="2:20" x14ac:dyDescent="0.3">
      <c r="B19" s="177" t="s">
        <v>703</v>
      </c>
      <c r="C19" s="178"/>
      <c r="D19" s="178"/>
      <c r="E19" s="178"/>
      <c r="F19" s="178"/>
      <c r="G19" s="178"/>
      <c r="H19" s="178"/>
      <c r="I19" s="178"/>
      <c r="J19" s="178"/>
      <c r="K19" s="178"/>
      <c r="L19" s="178"/>
      <c r="M19" s="178"/>
      <c r="N19" s="178"/>
      <c r="O19" s="178"/>
      <c r="P19" s="178"/>
      <c r="Q19" s="178"/>
      <c r="R19" s="178"/>
      <c r="S19" s="178"/>
      <c r="T19" s="179"/>
    </row>
    <row r="20" spans="2:20" x14ac:dyDescent="0.3">
      <c r="B20" s="180"/>
      <c r="C20" s="182"/>
      <c r="D20" s="182"/>
      <c r="E20" s="182"/>
      <c r="F20" s="182"/>
      <c r="G20" s="182"/>
      <c r="H20" s="182"/>
      <c r="I20" s="182"/>
      <c r="J20" s="182"/>
      <c r="K20" s="182"/>
      <c r="L20" s="182"/>
      <c r="M20" s="182"/>
      <c r="N20" s="182"/>
      <c r="O20" s="182"/>
      <c r="P20" s="182"/>
      <c r="Q20" s="182"/>
      <c r="R20" s="182"/>
      <c r="S20" s="182"/>
      <c r="T20" s="183"/>
    </row>
    <row r="21" spans="2:20" x14ac:dyDescent="0.3">
      <c r="B21" s="180"/>
      <c r="C21" s="182"/>
      <c r="D21" s="182"/>
      <c r="E21" s="182"/>
      <c r="F21" s="182"/>
      <c r="G21" s="182"/>
      <c r="H21" s="182"/>
      <c r="I21" s="182"/>
      <c r="J21" s="182"/>
      <c r="K21" s="182"/>
      <c r="L21" s="182"/>
      <c r="M21" s="182"/>
      <c r="N21" s="182"/>
      <c r="O21" s="182"/>
      <c r="P21" s="182"/>
      <c r="Q21" s="182"/>
      <c r="R21" s="182"/>
      <c r="S21" s="182"/>
      <c r="T21" s="183"/>
    </row>
    <row r="22" spans="2:20" x14ac:dyDescent="0.3">
      <c r="B22" s="180"/>
      <c r="C22" s="182"/>
      <c r="D22" s="182"/>
      <c r="E22" s="182"/>
      <c r="F22" s="182"/>
      <c r="G22" s="182"/>
      <c r="H22" s="182"/>
      <c r="I22" s="182"/>
      <c r="J22" s="182"/>
      <c r="K22" s="182"/>
      <c r="L22" s="182"/>
      <c r="M22" s="182"/>
      <c r="N22" s="182"/>
      <c r="O22" s="182"/>
      <c r="P22" s="182"/>
      <c r="Q22" s="182"/>
      <c r="R22" s="182"/>
      <c r="S22" s="182"/>
      <c r="T22" s="183"/>
    </row>
    <row r="23" spans="2:20" x14ac:dyDescent="0.3">
      <c r="B23" s="180"/>
      <c r="C23" s="182"/>
      <c r="D23" s="182"/>
      <c r="E23" s="182"/>
      <c r="F23" s="182"/>
      <c r="G23" s="182"/>
      <c r="H23" s="182"/>
      <c r="I23" s="182"/>
      <c r="J23" s="182"/>
      <c r="K23" s="182"/>
      <c r="L23" s="182"/>
      <c r="M23" s="182"/>
      <c r="N23" s="182"/>
      <c r="O23" s="182"/>
      <c r="P23" s="182"/>
      <c r="Q23" s="182"/>
      <c r="R23" s="182"/>
      <c r="S23" s="182"/>
      <c r="T23" s="183"/>
    </row>
    <row r="24" spans="2:20" x14ac:dyDescent="0.3">
      <c r="B24" s="180"/>
      <c r="C24" s="182"/>
      <c r="D24" s="182"/>
      <c r="E24" s="182"/>
      <c r="F24" s="182"/>
      <c r="G24" s="182"/>
      <c r="H24" s="182"/>
      <c r="I24" s="182"/>
      <c r="J24" s="182"/>
      <c r="K24" s="182"/>
      <c r="L24" s="182"/>
      <c r="M24" s="182"/>
      <c r="N24" s="182"/>
      <c r="O24" s="182"/>
      <c r="P24" s="182"/>
      <c r="Q24" s="182"/>
      <c r="R24" s="182"/>
      <c r="S24" s="182"/>
      <c r="T24" s="183"/>
    </row>
    <row r="25" spans="2:20" x14ac:dyDescent="0.3">
      <c r="B25" s="180"/>
      <c r="C25" s="182"/>
      <c r="D25" s="182"/>
      <c r="E25" s="182"/>
      <c r="F25" s="182"/>
      <c r="G25" s="182"/>
      <c r="H25" s="182"/>
      <c r="I25" s="182"/>
      <c r="J25" s="182"/>
      <c r="K25" s="182"/>
      <c r="L25" s="182"/>
      <c r="M25" s="182"/>
      <c r="N25" s="182"/>
      <c r="O25" s="182"/>
      <c r="P25" s="182"/>
      <c r="Q25" s="182"/>
      <c r="R25" s="182"/>
      <c r="S25" s="182"/>
      <c r="T25" s="183"/>
    </row>
    <row r="26" spans="2:20" x14ac:dyDescent="0.3">
      <c r="B26" s="180"/>
      <c r="C26" s="182"/>
      <c r="D26" s="182"/>
      <c r="E26" s="182"/>
      <c r="F26" s="182"/>
      <c r="G26" s="182"/>
      <c r="H26" s="182"/>
      <c r="I26" s="182"/>
      <c r="J26" s="182"/>
      <c r="K26" s="182"/>
      <c r="L26" s="182"/>
      <c r="M26" s="182"/>
      <c r="N26" s="182"/>
      <c r="O26" s="182"/>
      <c r="P26" s="182"/>
      <c r="Q26" s="182"/>
      <c r="R26" s="182"/>
      <c r="S26" s="182"/>
      <c r="T26" s="183"/>
    </row>
    <row r="27" spans="2:20" x14ac:dyDescent="0.3">
      <c r="B27" s="180"/>
      <c r="C27" s="182"/>
      <c r="D27" s="182"/>
      <c r="E27" s="182"/>
      <c r="F27" s="182"/>
      <c r="G27" s="182"/>
      <c r="H27" s="182"/>
      <c r="I27" s="182"/>
      <c r="J27" s="182"/>
      <c r="K27" s="182"/>
      <c r="L27" s="182"/>
      <c r="M27" s="182"/>
      <c r="N27" s="182"/>
      <c r="O27" s="182"/>
      <c r="P27" s="182"/>
      <c r="Q27" s="182"/>
      <c r="R27" s="182"/>
      <c r="S27" s="182"/>
      <c r="T27" s="183"/>
    </row>
    <row r="28" spans="2:20" x14ac:dyDescent="0.3">
      <c r="B28" s="180"/>
      <c r="C28" s="182"/>
      <c r="D28" s="182"/>
      <c r="E28" s="182"/>
      <c r="F28" s="182"/>
      <c r="G28" s="182"/>
      <c r="H28" s="182"/>
      <c r="I28" s="182"/>
      <c r="J28" s="182"/>
      <c r="K28" s="182"/>
      <c r="L28" s="182"/>
      <c r="M28" s="182"/>
      <c r="N28" s="182"/>
      <c r="O28" s="182"/>
      <c r="P28" s="182"/>
      <c r="Q28" s="182"/>
      <c r="R28" s="182"/>
      <c r="S28" s="182"/>
      <c r="T28" s="183"/>
    </row>
    <row r="29" spans="2:20" x14ac:dyDescent="0.3">
      <c r="B29" s="180"/>
      <c r="C29" s="182"/>
      <c r="D29" s="182"/>
      <c r="E29" s="182"/>
      <c r="F29" s="182"/>
      <c r="G29" s="182"/>
      <c r="H29" s="182"/>
      <c r="I29" s="182"/>
      <c r="J29" s="182"/>
      <c r="K29" s="182"/>
      <c r="L29" s="182"/>
      <c r="M29" s="182"/>
      <c r="N29" s="182"/>
      <c r="O29" s="182"/>
      <c r="P29" s="182"/>
      <c r="Q29" s="182"/>
      <c r="R29" s="182"/>
      <c r="S29" s="182"/>
      <c r="T29" s="183"/>
    </row>
    <row r="30" spans="2:20" x14ac:dyDescent="0.3">
      <c r="B30" s="180"/>
      <c r="C30" s="182"/>
      <c r="D30" s="182"/>
      <c r="E30" s="182"/>
      <c r="F30" s="182"/>
      <c r="G30" s="182"/>
      <c r="H30" s="182"/>
      <c r="I30" s="182"/>
      <c r="J30" s="182"/>
      <c r="K30" s="182"/>
      <c r="L30" s="182"/>
      <c r="M30" s="182"/>
      <c r="N30" s="182"/>
      <c r="O30" s="182"/>
      <c r="P30" s="182"/>
      <c r="Q30" s="182"/>
      <c r="R30" s="182"/>
      <c r="S30" s="182"/>
      <c r="T30" s="183"/>
    </row>
    <row r="31" spans="2:20" x14ac:dyDescent="0.3">
      <c r="B31" s="180"/>
      <c r="C31" s="182"/>
      <c r="D31" s="182"/>
      <c r="E31" s="182"/>
      <c r="F31" s="182"/>
      <c r="G31" s="182"/>
      <c r="H31" s="182"/>
      <c r="I31" s="182"/>
      <c r="J31" s="182"/>
      <c r="K31" s="182"/>
      <c r="L31" s="182"/>
      <c r="M31" s="182"/>
      <c r="N31" s="182"/>
      <c r="O31" s="182"/>
      <c r="P31" s="182"/>
      <c r="Q31" s="182"/>
      <c r="R31" s="182"/>
      <c r="S31" s="182"/>
      <c r="T31" s="183"/>
    </row>
    <row r="32" spans="2:20" x14ac:dyDescent="0.3">
      <c r="B32" s="180"/>
      <c r="C32" s="182"/>
      <c r="D32" s="182"/>
      <c r="E32" s="182"/>
      <c r="F32" s="182"/>
      <c r="G32" s="182"/>
      <c r="H32" s="182"/>
      <c r="I32" s="182"/>
      <c r="J32" s="182"/>
      <c r="K32" s="182"/>
      <c r="L32" s="182"/>
      <c r="M32" s="182"/>
      <c r="N32" s="182"/>
      <c r="O32" s="182"/>
      <c r="P32" s="182"/>
      <c r="Q32" s="182"/>
      <c r="R32" s="182"/>
      <c r="S32" s="182"/>
      <c r="T32" s="183"/>
    </row>
    <row r="33" spans="2:20" x14ac:dyDescent="0.3">
      <c r="B33" s="180"/>
      <c r="C33" s="182"/>
      <c r="D33" s="182"/>
      <c r="E33" s="182"/>
      <c r="F33" s="182"/>
      <c r="G33" s="182"/>
      <c r="H33" s="182"/>
      <c r="I33" s="182"/>
      <c r="J33" s="182"/>
      <c r="K33" s="182"/>
      <c r="L33" s="182"/>
      <c r="M33" s="182"/>
      <c r="N33" s="182"/>
      <c r="O33" s="182"/>
      <c r="P33" s="182"/>
      <c r="Q33" s="182"/>
      <c r="R33" s="182"/>
      <c r="S33" s="182"/>
      <c r="T33" s="183"/>
    </row>
    <row r="34" spans="2:20" x14ac:dyDescent="0.3">
      <c r="B34" s="180"/>
      <c r="C34" s="182"/>
      <c r="D34" s="182"/>
      <c r="E34" s="182"/>
      <c r="F34" s="182"/>
      <c r="G34" s="182"/>
      <c r="H34" s="182"/>
      <c r="I34" s="182"/>
      <c r="J34" s="182"/>
      <c r="K34" s="182"/>
      <c r="L34" s="182"/>
      <c r="M34" s="182"/>
      <c r="N34" s="182"/>
      <c r="O34" s="182"/>
      <c r="P34" s="182"/>
      <c r="Q34" s="182"/>
      <c r="R34" s="182"/>
      <c r="S34" s="182"/>
      <c r="T34" s="183"/>
    </row>
    <row r="35" spans="2:20" x14ac:dyDescent="0.3">
      <c r="B35" s="180"/>
      <c r="C35" s="182"/>
      <c r="D35" s="182"/>
      <c r="E35" s="182"/>
      <c r="F35" s="182"/>
      <c r="G35" s="182"/>
      <c r="H35" s="182"/>
      <c r="I35" s="182"/>
      <c r="J35" s="182"/>
      <c r="K35" s="182"/>
      <c r="L35" s="182"/>
      <c r="M35" s="182"/>
      <c r="N35" s="182"/>
      <c r="O35" s="182"/>
      <c r="P35" s="182"/>
      <c r="Q35" s="182"/>
      <c r="R35" s="182"/>
      <c r="S35" s="182"/>
      <c r="T35" s="183"/>
    </row>
    <row r="36" spans="2:20" x14ac:dyDescent="0.3">
      <c r="B36" s="180"/>
      <c r="C36" s="182"/>
      <c r="D36" s="182"/>
      <c r="E36" s="182"/>
      <c r="F36" s="182"/>
      <c r="G36" s="182"/>
      <c r="H36" s="182"/>
      <c r="I36" s="182"/>
      <c r="J36" s="182"/>
      <c r="K36" s="182"/>
      <c r="L36" s="182"/>
      <c r="M36" s="182"/>
      <c r="N36" s="182"/>
      <c r="O36" s="182"/>
      <c r="P36" s="182"/>
      <c r="Q36" s="182"/>
      <c r="R36" s="182"/>
      <c r="S36" s="182"/>
      <c r="T36" s="183"/>
    </row>
    <row r="37" spans="2:20" x14ac:dyDescent="0.3">
      <c r="B37" s="184"/>
      <c r="C37" s="185"/>
      <c r="D37" s="185"/>
      <c r="E37" s="185"/>
      <c r="F37" s="185"/>
      <c r="G37" s="185"/>
      <c r="H37" s="185"/>
      <c r="I37" s="185"/>
      <c r="J37" s="185"/>
      <c r="K37" s="185"/>
      <c r="L37" s="185"/>
      <c r="M37" s="185"/>
      <c r="N37" s="185"/>
      <c r="O37" s="185"/>
      <c r="P37" s="185"/>
      <c r="Q37" s="185"/>
      <c r="R37" s="185"/>
      <c r="S37" s="185"/>
      <c r="T37" s="186"/>
    </row>
    <row r="88" spans="2:23" x14ac:dyDescent="0.3">
      <c r="B88" s="122"/>
      <c r="C88" s="12"/>
      <c r="D88" s="12" t="s">
        <v>102</v>
      </c>
      <c r="E88" s="12" t="s">
        <v>103</v>
      </c>
      <c r="F88" s="447" t="s">
        <v>105</v>
      </c>
      <c r="G88" s="448"/>
      <c r="H88" s="122"/>
    </row>
    <row r="89" spans="2:23" x14ac:dyDescent="0.3">
      <c r="B89" s="123"/>
      <c r="C89" s="136" t="s">
        <v>99</v>
      </c>
      <c r="D89" s="14" t="s">
        <v>101</v>
      </c>
      <c r="E89" s="14" t="s">
        <v>104</v>
      </c>
      <c r="F89" s="12" t="s">
        <v>92</v>
      </c>
      <c r="G89" s="13" t="s">
        <v>106</v>
      </c>
      <c r="H89" s="16" t="s">
        <v>26</v>
      </c>
      <c r="P89" s="449" t="s">
        <v>155</v>
      </c>
      <c r="Q89" s="450"/>
      <c r="R89" s="450"/>
      <c r="S89" s="450"/>
      <c r="T89" s="450"/>
      <c r="U89" s="450"/>
      <c r="V89" s="450"/>
      <c r="W89" s="451"/>
    </row>
    <row r="90" spans="2:23" x14ac:dyDescent="0.3">
      <c r="B90" s="10">
        <v>1</v>
      </c>
      <c r="C90" s="10">
        <v>25</v>
      </c>
      <c r="D90" s="10">
        <v>0.65</v>
      </c>
      <c r="E90" s="153">
        <f>SUM(C90*D90)</f>
        <v>16.25</v>
      </c>
      <c r="F90" s="111">
        <v>4.2999999999999997E-2</v>
      </c>
      <c r="G90" s="111">
        <v>0.105</v>
      </c>
      <c r="H90" s="121">
        <v>0.03</v>
      </c>
      <c r="P90" s="280"/>
      <c r="Q90" s="280" t="s">
        <v>31</v>
      </c>
      <c r="R90" s="280" t="s">
        <v>164</v>
      </c>
      <c r="S90" s="280" t="s">
        <v>32</v>
      </c>
      <c r="T90" s="280" t="s">
        <v>165</v>
      </c>
      <c r="U90" s="280" t="s">
        <v>68</v>
      </c>
      <c r="V90" s="280" t="s">
        <v>34</v>
      </c>
      <c r="W90" s="280" t="s">
        <v>166</v>
      </c>
    </row>
    <row r="91" spans="2:23" x14ac:dyDescent="0.3">
      <c r="B91" s="10">
        <v>2</v>
      </c>
      <c r="C91" s="10">
        <v>25</v>
      </c>
      <c r="D91" s="10">
        <v>0.65</v>
      </c>
      <c r="E91" s="153">
        <f t="shared" ref="E91:E101" si="4">SUM(C91*D91)</f>
        <v>16.25</v>
      </c>
      <c r="F91" s="111">
        <v>2.4E-2</v>
      </c>
      <c r="G91" s="111">
        <v>9.2999999999999999E-2</v>
      </c>
      <c r="H91" s="18">
        <v>0.03</v>
      </c>
      <c r="P91" s="10"/>
      <c r="Q91" s="280" t="s">
        <v>196</v>
      </c>
      <c r="R91" s="146" t="s">
        <v>197</v>
      </c>
      <c r="S91" s="146" t="s">
        <v>196</v>
      </c>
      <c r="T91" s="146" t="s">
        <v>197</v>
      </c>
      <c r="U91" s="146" t="s">
        <v>197</v>
      </c>
      <c r="V91" s="146" t="s">
        <v>196</v>
      </c>
      <c r="W91" s="146" t="s">
        <v>198</v>
      </c>
    </row>
    <row r="92" spans="2:23" x14ac:dyDescent="0.3">
      <c r="B92" s="10">
        <v>3</v>
      </c>
      <c r="C92" s="10">
        <v>26</v>
      </c>
      <c r="D92" s="10">
        <v>0.61</v>
      </c>
      <c r="E92" s="153">
        <f t="shared" si="4"/>
        <v>15.86</v>
      </c>
      <c r="F92" s="111">
        <v>3.4000000000000002E-2</v>
      </c>
      <c r="G92" s="111">
        <v>0.112</v>
      </c>
      <c r="H92" s="18">
        <v>0.03</v>
      </c>
      <c r="P92" s="10">
        <v>1</v>
      </c>
      <c r="Q92" s="17">
        <f>SUM(demogr!J16)</f>
        <v>4387</v>
      </c>
      <c r="R92" s="124">
        <f t="shared" ref="R92:R103" si="5">SUM(G6/Q92)</f>
        <v>0</v>
      </c>
      <c r="S92" s="17">
        <f>SUM(demogr!R13)</f>
        <v>4408</v>
      </c>
      <c r="T92" s="124">
        <f t="shared" ref="T92:T103" si="6">SUM(D6/S92)</f>
        <v>0</v>
      </c>
      <c r="U92" s="124">
        <f t="shared" ref="U92:U103" si="7">SUM(E6/S92)</f>
        <v>0</v>
      </c>
      <c r="V92" s="17">
        <f>SUM(demogr!F16)</f>
        <v>4282</v>
      </c>
      <c r="W92" s="124">
        <f t="shared" ref="W92:W103" si="8">SUM(H6/V92)</f>
        <v>0</v>
      </c>
    </row>
    <row r="93" spans="2:23" x14ac:dyDescent="0.3">
      <c r="B93" s="10">
        <v>4</v>
      </c>
      <c r="C93" s="10">
        <v>27</v>
      </c>
      <c r="D93" s="10">
        <v>0.57999999999999996</v>
      </c>
      <c r="E93" s="153">
        <v>12.17</v>
      </c>
      <c r="F93" s="111">
        <v>3.4000000000000002E-2</v>
      </c>
      <c r="G93" s="111">
        <v>0.121</v>
      </c>
      <c r="H93" s="18">
        <v>0.03</v>
      </c>
      <c r="P93" s="10">
        <v>2</v>
      </c>
      <c r="Q93" s="17">
        <f>SUM(Q92)</f>
        <v>4387</v>
      </c>
      <c r="R93" s="124">
        <f t="shared" si="5"/>
        <v>0</v>
      </c>
      <c r="S93" s="17">
        <f>SUM(S92)</f>
        <v>4408</v>
      </c>
      <c r="T93" s="124">
        <f t="shared" si="6"/>
        <v>0</v>
      </c>
      <c r="U93" s="124">
        <f t="shared" si="7"/>
        <v>0</v>
      </c>
      <c r="V93" s="17">
        <f>SUM(V92)</f>
        <v>4282</v>
      </c>
      <c r="W93" s="124">
        <f t="shared" si="8"/>
        <v>0</v>
      </c>
    </row>
    <row r="94" spans="2:23" x14ac:dyDescent="0.3">
      <c r="B94" s="10">
        <v>5</v>
      </c>
      <c r="C94" s="10">
        <v>27</v>
      </c>
      <c r="D94" s="10">
        <v>0.57999999999999996</v>
      </c>
      <c r="E94" s="153">
        <f t="shared" si="4"/>
        <v>15.659999999999998</v>
      </c>
      <c r="F94" s="111">
        <v>2.4E-2</v>
      </c>
      <c r="G94" s="111">
        <v>0.114</v>
      </c>
      <c r="H94" s="18">
        <v>0.03</v>
      </c>
      <c r="P94" s="10">
        <v>3</v>
      </c>
      <c r="Q94" s="17">
        <f>SUM(Q92)</f>
        <v>4387</v>
      </c>
      <c r="R94" s="124">
        <f t="shared" si="5"/>
        <v>0</v>
      </c>
      <c r="S94" s="17">
        <f>SUM(S92)</f>
        <v>4408</v>
      </c>
      <c r="T94" s="124">
        <f t="shared" si="6"/>
        <v>0</v>
      </c>
      <c r="U94" s="124">
        <f t="shared" si="7"/>
        <v>0</v>
      </c>
      <c r="V94" s="17">
        <f>SUM(V92)</f>
        <v>4282</v>
      </c>
      <c r="W94" s="124">
        <f t="shared" si="8"/>
        <v>0</v>
      </c>
    </row>
    <row r="95" spans="2:23" x14ac:dyDescent="0.3">
      <c r="B95" s="10">
        <v>6</v>
      </c>
      <c r="C95" s="10">
        <v>27</v>
      </c>
      <c r="D95" s="10">
        <v>0.57999999999999996</v>
      </c>
      <c r="E95" s="153">
        <f t="shared" si="4"/>
        <v>15.659999999999998</v>
      </c>
      <c r="F95" s="111">
        <v>2.1999999999999999E-2</v>
      </c>
      <c r="G95" s="111">
        <v>0.104</v>
      </c>
      <c r="H95" s="18">
        <v>0.03</v>
      </c>
      <c r="P95" s="10">
        <v>4</v>
      </c>
      <c r="Q95" s="17">
        <v>4387</v>
      </c>
      <c r="R95" s="124">
        <f t="shared" si="5"/>
        <v>0</v>
      </c>
      <c r="S95" s="17">
        <f>SUM(S92)</f>
        <v>4408</v>
      </c>
      <c r="T95" s="124">
        <f t="shared" si="6"/>
        <v>0</v>
      </c>
      <c r="U95" s="124">
        <f t="shared" si="7"/>
        <v>0</v>
      </c>
      <c r="V95" s="17">
        <f>SUM(V92)</f>
        <v>4282</v>
      </c>
      <c r="W95" s="124">
        <f t="shared" si="8"/>
        <v>0</v>
      </c>
    </row>
    <row r="96" spans="2:23" x14ac:dyDescent="0.3">
      <c r="B96" s="10">
        <v>7</v>
      </c>
      <c r="C96" s="10">
        <v>28</v>
      </c>
      <c r="D96" s="10">
        <v>0.52</v>
      </c>
      <c r="E96" s="153">
        <f t="shared" si="4"/>
        <v>14.56</v>
      </c>
      <c r="F96" s="111">
        <v>2.3E-2</v>
      </c>
      <c r="G96" s="111">
        <v>9.8000000000000004E-2</v>
      </c>
      <c r="H96" s="18">
        <v>0.03</v>
      </c>
      <c r="P96" s="10">
        <v>5</v>
      </c>
      <c r="Q96" s="17">
        <v>4387</v>
      </c>
      <c r="R96" s="124">
        <f t="shared" si="5"/>
        <v>0</v>
      </c>
      <c r="S96" s="17">
        <f>SUM(S92)</f>
        <v>4408</v>
      </c>
      <c r="T96" s="124">
        <f t="shared" si="6"/>
        <v>0</v>
      </c>
      <c r="U96" s="124">
        <f t="shared" si="7"/>
        <v>0</v>
      </c>
      <c r="V96" s="17">
        <f>SUM(V92)</f>
        <v>4282</v>
      </c>
      <c r="W96" s="124">
        <f t="shared" si="8"/>
        <v>0</v>
      </c>
    </row>
    <row r="97" spans="2:23" x14ac:dyDescent="0.3">
      <c r="B97" s="10">
        <v>8</v>
      </c>
      <c r="C97" s="10">
        <v>28</v>
      </c>
      <c r="D97" s="10"/>
      <c r="E97" s="153">
        <f t="shared" si="4"/>
        <v>0</v>
      </c>
      <c r="F97" s="111">
        <v>2.3E-2</v>
      </c>
      <c r="G97" s="111">
        <v>0.10299999999999999</v>
      </c>
      <c r="H97" s="18">
        <v>0.03</v>
      </c>
      <c r="P97" s="10">
        <v>6</v>
      </c>
      <c r="Q97" s="17"/>
      <c r="R97" s="124" t="e">
        <f t="shared" si="5"/>
        <v>#DIV/0!</v>
      </c>
      <c r="S97" s="17">
        <f>SUM(S92)</f>
        <v>4408</v>
      </c>
      <c r="T97" s="124">
        <f t="shared" si="6"/>
        <v>0</v>
      </c>
      <c r="U97" s="124">
        <f t="shared" si="7"/>
        <v>0</v>
      </c>
      <c r="V97" s="17">
        <f>SUM(V92)</f>
        <v>4282</v>
      </c>
      <c r="W97" s="124">
        <f t="shared" si="8"/>
        <v>0</v>
      </c>
    </row>
    <row r="98" spans="2:23" x14ac:dyDescent="0.3">
      <c r="B98" s="10">
        <v>9</v>
      </c>
      <c r="C98" s="10">
        <v>29</v>
      </c>
      <c r="D98" s="10"/>
      <c r="E98" s="153">
        <f t="shared" si="4"/>
        <v>0</v>
      </c>
      <c r="F98" s="111">
        <v>2.1000000000000001E-2</v>
      </c>
      <c r="G98" s="111">
        <v>0.10299999999999999</v>
      </c>
      <c r="H98" s="18">
        <v>0.03</v>
      </c>
      <c r="P98" s="10">
        <v>7</v>
      </c>
      <c r="Q98" s="17"/>
      <c r="R98" s="124" t="e">
        <f t="shared" si="5"/>
        <v>#DIV/0!</v>
      </c>
      <c r="S98" s="17">
        <f>SUM(S92)</f>
        <v>4408</v>
      </c>
      <c r="T98" s="124">
        <f t="shared" si="6"/>
        <v>0.14065335753176045</v>
      </c>
      <c r="U98" s="124">
        <f t="shared" si="7"/>
        <v>0</v>
      </c>
      <c r="V98" s="17">
        <f>SUM(V92)</f>
        <v>4282</v>
      </c>
      <c r="W98" s="124">
        <f t="shared" si="8"/>
        <v>0</v>
      </c>
    </row>
    <row r="99" spans="2:23" x14ac:dyDescent="0.3">
      <c r="B99" s="10">
        <v>10</v>
      </c>
      <c r="C99" s="10">
        <v>29</v>
      </c>
      <c r="D99" s="10"/>
      <c r="E99" s="153">
        <f t="shared" si="4"/>
        <v>0</v>
      </c>
      <c r="F99" s="111">
        <v>0.02</v>
      </c>
      <c r="G99" s="111">
        <v>9.8000000000000004E-2</v>
      </c>
      <c r="H99" s="18">
        <v>0.03</v>
      </c>
      <c r="P99" s="10">
        <v>8</v>
      </c>
      <c r="Q99" s="17"/>
      <c r="R99" s="124" t="e">
        <f t="shared" si="5"/>
        <v>#DIV/0!</v>
      </c>
      <c r="S99" s="17">
        <f>SUM(S92)</f>
        <v>4408</v>
      </c>
      <c r="T99" s="124">
        <f t="shared" si="6"/>
        <v>0.2813067150635209</v>
      </c>
      <c r="U99" s="124">
        <f t="shared" si="7"/>
        <v>0</v>
      </c>
      <c r="V99" s="17">
        <f>SUM(V92)</f>
        <v>4282</v>
      </c>
      <c r="W99" s="124">
        <f t="shared" si="8"/>
        <v>0</v>
      </c>
    </row>
    <row r="100" spans="2:23" x14ac:dyDescent="0.3">
      <c r="B100" s="10">
        <v>11</v>
      </c>
      <c r="C100" s="10">
        <v>29</v>
      </c>
      <c r="D100" s="10"/>
      <c r="E100" s="153">
        <f t="shared" si="4"/>
        <v>0</v>
      </c>
      <c r="F100" s="111">
        <v>2.1000000000000001E-2</v>
      </c>
      <c r="G100" s="111">
        <v>9.2999999999999999E-2</v>
      </c>
      <c r="H100" s="18">
        <v>0.03</v>
      </c>
      <c r="P100" s="10">
        <v>9</v>
      </c>
      <c r="Q100" s="17"/>
      <c r="R100" s="124" t="e">
        <f t="shared" si="5"/>
        <v>#DIV/0!</v>
      </c>
      <c r="S100" s="17">
        <f>SUM(S92)</f>
        <v>4408</v>
      </c>
      <c r="T100" s="124">
        <f t="shared" si="6"/>
        <v>0.43058076225045372</v>
      </c>
      <c r="U100" s="124">
        <f t="shared" si="7"/>
        <v>0</v>
      </c>
      <c r="V100" s="17">
        <f>SUM(V92)</f>
        <v>4282</v>
      </c>
      <c r="W100" s="124">
        <f t="shared" si="8"/>
        <v>0</v>
      </c>
    </row>
    <row r="101" spans="2:23" x14ac:dyDescent="0.3">
      <c r="B101" s="10">
        <v>12</v>
      </c>
      <c r="C101" s="10">
        <v>29</v>
      </c>
      <c r="D101" s="10"/>
      <c r="E101" s="153">
        <f t="shared" si="4"/>
        <v>0</v>
      </c>
      <c r="F101" s="111">
        <v>0.02</v>
      </c>
      <c r="G101" s="111">
        <v>8.8999999999999996E-2</v>
      </c>
      <c r="H101" s="18">
        <v>0.03</v>
      </c>
      <c r="P101" s="10">
        <v>10</v>
      </c>
      <c r="Q101" s="17"/>
      <c r="R101" s="124" t="e">
        <f t="shared" si="5"/>
        <v>#DIV/0!</v>
      </c>
      <c r="S101" s="17">
        <f>SUM(S92)</f>
        <v>4408</v>
      </c>
      <c r="T101" s="124">
        <f t="shared" si="6"/>
        <v>0.58008166969147001</v>
      </c>
      <c r="U101" s="124">
        <f t="shared" si="7"/>
        <v>0</v>
      </c>
      <c r="V101" s="17">
        <f>SUM(V92)</f>
        <v>4282</v>
      </c>
      <c r="W101" s="124">
        <f t="shared" si="8"/>
        <v>0</v>
      </c>
    </row>
    <row r="102" spans="2:23" x14ac:dyDescent="0.3">
      <c r="P102" s="10">
        <v>11</v>
      </c>
      <c r="Q102" s="17"/>
      <c r="R102" s="124" t="e">
        <f t="shared" si="5"/>
        <v>#DIV/0!</v>
      </c>
      <c r="S102" s="17">
        <f>SUM(S92)</f>
        <v>4408</v>
      </c>
      <c r="T102" s="124">
        <f t="shared" si="6"/>
        <v>0.72935571687840295</v>
      </c>
      <c r="U102" s="124">
        <f t="shared" si="7"/>
        <v>0</v>
      </c>
      <c r="V102" s="17">
        <f>SUM(V92)</f>
        <v>4282</v>
      </c>
      <c r="W102" s="124">
        <f t="shared" si="8"/>
        <v>0</v>
      </c>
    </row>
    <row r="103" spans="2:23" x14ac:dyDescent="0.3">
      <c r="P103" s="10">
        <v>12</v>
      </c>
      <c r="Q103" s="17"/>
      <c r="R103" s="124" t="e">
        <f t="shared" si="5"/>
        <v>#DIV/0!</v>
      </c>
      <c r="S103" s="17">
        <f>SUM(S92)</f>
        <v>4408</v>
      </c>
      <c r="T103" s="124">
        <f t="shared" si="6"/>
        <v>0.87885662431941924</v>
      </c>
      <c r="U103" s="124">
        <f t="shared" si="7"/>
        <v>0</v>
      </c>
      <c r="V103" s="17">
        <f>SUM(V92)</f>
        <v>4282</v>
      </c>
      <c r="W103" s="124">
        <f t="shared" si="8"/>
        <v>0</v>
      </c>
    </row>
  </sheetData>
  <mergeCells count="3">
    <mergeCell ref="F88:G88"/>
    <mergeCell ref="P89:W89"/>
    <mergeCell ref="B3:H4"/>
  </mergeCells>
  <hyperlinks>
    <hyperlink ref="F88:G88" location="sykefr!A1" display="sjukefråvere i %"/>
    <hyperlink ref="C89" location="'tal tils'!A1" display="tal tils"/>
    <hyperlink ref="A1" location="FREMSIDE_ØKONOMI!A1" display="TILBAKE TIL FRAMSIDA"/>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86"/>
  <sheetViews>
    <sheetView workbookViewId="0"/>
  </sheetViews>
  <sheetFormatPr baseColWidth="10" defaultColWidth="11.453125" defaultRowHeight="12" x14ac:dyDescent="0.3"/>
  <cols>
    <col min="1" max="1" width="2.26953125" style="2" customWidth="1"/>
    <col min="2" max="2" width="2.81640625" style="2" customWidth="1"/>
    <col min="3" max="3" width="6.7265625" style="2" customWidth="1"/>
    <col min="4" max="4" width="6.453125" style="2" customWidth="1"/>
    <col min="5" max="5" width="6.54296875" style="2" customWidth="1"/>
    <col min="6" max="6" width="7.54296875" style="2" customWidth="1"/>
    <col min="7" max="7" width="7.453125" style="2" customWidth="1"/>
    <col min="8" max="8" width="7.1796875" style="2" customWidth="1"/>
    <col min="9" max="10" width="5.7265625" style="2" customWidth="1"/>
    <col min="11" max="11" width="6.26953125" style="2" customWidth="1"/>
    <col min="12" max="15" width="11.453125" style="2"/>
    <col min="16" max="16" width="3.1796875" style="2" customWidth="1"/>
    <col min="17" max="17" width="5.1796875" style="2" customWidth="1"/>
    <col min="18" max="18" width="6.81640625" style="2" customWidth="1"/>
    <col min="19" max="19" width="5.1796875" style="2" customWidth="1"/>
    <col min="20" max="20" width="6.81640625" style="2" customWidth="1"/>
    <col min="21" max="21" width="6.26953125" style="2" customWidth="1"/>
    <col min="22" max="22" width="5.7265625" style="2" customWidth="1"/>
    <col min="23" max="23" width="7.1796875" style="2" customWidth="1"/>
    <col min="24" max="16384" width="11.453125" style="2"/>
  </cols>
  <sheetData>
    <row r="1" spans="1:11" ht="14.5" x14ac:dyDescent="0.35">
      <c r="A1" s="163" t="s">
        <v>36</v>
      </c>
      <c r="B1"/>
      <c r="C1"/>
      <c r="D1"/>
      <c r="I1" s="6" t="s">
        <v>216</v>
      </c>
      <c r="J1" s="6"/>
      <c r="K1" s="6"/>
    </row>
    <row r="3" spans="1:11" ht="15" customHeight="1" x14ac:dyDescent="0.3">
      <c r="B3" s="432" t="s">
        <v>538</v>
      </c>
      <c r="C3" s="433"/>
      <c r="D3" s="433"/>
      <c r="E3" s="433"/>
      <c r="F3" s="433"/>
      <c r="G3" s="433"/>
      <c r="H3" s="434"/>
      <c r="I3" s="277" t="s">
        <v>50</v>
      </c>
      <c r="J3" s="44" t="s">
        <v>91</v>
      </c>
      <c r="K3" s="233"/>
    </row>
    <row r="4" spans="1:11" x14ac:dyDescent="0.3">
      <c r="B4" s="435"/>
      <c r="C4" s="436"/>
      <c r="D4" s="436"/>
      <c r="E4" s="436"/>
      <c r="F4" s="436"/>
      <c r="G4" s="436"/>
      <c r="H4" s="437"/>
      <c r="I4" s="23" t="s">
        <v>29</v>
      </c>
      <c r="J4" s="3" t="s">
        <v>30</v>
      </c>
      <c r="K4" s="234"/>
    </row>
    <row r="5" spans="1:11" x14ac:dyDescent="0.3">
      <c r="B5" s="276"/>
      <c r="C5" s="160" t="s">
        <v>209</v>
      </c>
      <c r="D5" s="276" t="s">
        <v>210</v>
      </c>
      <c r="E5" s="276"/>
      <c r="F5" s="276" t="s">
        <v>33</v>
      </c>
      <c r="G5" s="276" t="s">
        <v>31</v>
      </c>
      <c r="H5" s="276" t="s">
        <v>34</v>
      </c>
      <c r="I5" s="26" t="s">
        <v>2</v>
      </c>
      <c r="J5" s="43" t="s">
        <v>35</v>
      </c>
      <c r="K5" s="26" t="s">
        <v>154</v>
      </c>
    </row>
    <row r="6" spans="1:11" x14ac:dyDescent="0.3">
      <c r="B6" s="5">
        <v>1</v>
      </c>
      <c r="C6" s="152">
        <v>450</v>
      </c>
      <c r="D6" s="27">
        <v>334.89800000000002</v>
      </c>
      <c r="E6" s="27"/>
      <c r="F6" s="27">
        <f>SUM(C6-D6)</f>
        <v>115.10199999999998</v>
      </c>
      <c r="G6" s="27">
        <v>721</v>
      </c>
      <c r="H6" s="27">
        <v>130</v>
      </c>
      <c r="I6" s="41">
        <f>SUM(C6/D$17)</f>
        <v>9.3264248704663211E-2</v>
      </c>
      <c r="J6" s="28">
        <f>SUM(D6/D$17)</f>
        <v>6.9408911917098456E-2</v>
      </c>
      <c r="K6" s="218">
        <f>SUM(I6-J6)</f>
        <v>2.3855336787564754E-2</v>
      </c>
    </row>
    <row r="7" spans="1:11" x14ac:dyDescent="0.3">
      <c r="B7" s="5">
        <v>2</v>
      </c>
      <c r="C7" s="152">
        <v>600</v>
      </c>
      <c r="D7" s="27">
        <v>426.096</v>
      </c>
      <c r="E7" s="27"/>
      <c r="F7" s="27">
        <f t="shared" ref="F7:F17" si="0">SUM(C7-D7)</f>
        <v>173.904</v>
      </c>
      <c r="G7" s="27">
        <v>526</v>
      </c>
      <c r="H7" s="27">
        <v>575</v>
      </c>
      <c r="I7" s="41">
        <f t="shared" ref="I7:I17" si="1">SUM(C7/D$17)</f>
        <v>0.12435233160621761</v>
      </c>
      <c r="J7" s="28">
        <f t="shared" ref="J7:J17" si="2">SUM(D7/D$17)</f>
        <v>8.8310051813471499E-2</v>
      </c>
      <c r="K7" s="218">
        <f t="shared" ref="K7:K17" si="3">SUM(I7-J7)</f>
        <v>3.6042279792746115E-2</v>
      </c>
    </row>
    <row r="8" spans="1:11" x14ac:dyDescent="0.3">
      <c r="B8" s="5">
        <v>3</v>
      </c>
      <c r="C8" s="152">
        <v>700</v>
      </c>
      <c r="D8" s="27">
        <v>599.41999999999996</v>
      </c>
      <c r="E8" s="27"/>
      <c r="F8" s="27">
        <f t="shared" si="0"/>
        <v>100.58000000000004</v>
      </c>
      <c r="G8" s="27">
        <v>1024</v>
      </c>
      <c r="H8" s="27">
        <v>1473</v>
      </c>
      <c r="I8" s="41">
        <f t="shared" si="1"/>
        <v>0.14507772020725387</v>
      </c>
      <c r="J8" s="28">
        <f t="shared" si="2"/>
        <v>0.12423212435233159</v>
      </c>
      <c r="K8" s="218">
        <f t="shared" si="3"/>
        <v>2.084559585492228E-2</v>
      </c>
    </row>
    <row r="9" spans="1:11" x14ac:dyDescent="0.3">
      <c r="B9" s="5">
        <v>4</v>
      </c>
      <c r="C9" s="152">
        <v>900</v>
      </c>
      <c r="D9" s="27">
        <v>815.56299999999999</v>
      </c>
      <c r="E9" s="27"/>
      <c r="F9" s="27">
        <f t="shared" si="0"/>
        <v>84.437000000000012</v>
      </c>
      <c r="G9" s="27">
        <v>1582</v>
      </c>
      <c r="H9" s="27">
        <v>2374</v>
      </c>
      <c r="I9" s="41">
        <f t="shared" si="1"/>
        <v>0.18652849740932642</v>
      </c>
      <c r="J9" s="28">
        <f t="shared" si="2"/>
        <v>0.16902860103626943</v>
      </c>
      <c r="K9" s="218">
        <f t="shared" si="3"/>
        <v>1.7499896373056989E-2</v>
      </c>
    </row>
    <row r="10" spans="1:11" x14ac:dyDescent="0.3">
      <c r="B10" s="5">
        <v>5</v>
      </c>
      <c r="C10" s="152">
        <v>650</v>
      </c>
      <c r="D10" s="27">
        <v>643.58100000000002</v>
      </c>
      <c r="E10" s="27"/>
      <c r="F10" s="27">
        <f t="shared" si="0"/>
        <v>6.4189999999999827</v>
      </c>
      <c r="G10" s="27">
        <v>1691</v>
      </c>
      <c r="H10" s="27">
        <v>2841</v>
      </c>
      <c r="I10" s="41">
        <f t="shared" si="1"/>
        <v>0.13471502590673576</v>
      </c>
      <c r="J10" s="28">
        <f t="shared" si="2"/>
        <v>0.13338466321243525</v>
      </c>
      <c r="K10" s="218">
        <f t="shared" si="3"/>
        <v>1.3303626943005076E-3</v>
      </c>
    </row>
    <row r="11" spans="1:11" x14ac:dyDescent="0.3">
      <c r="B11" s="5">
        <v>6</v>
      </c>
      <c r="C11" s="152">
        <v>1500</v>
      </c>
      <c r="D11" s="27">
        <v>1232.3589999999999</v>
      </c>
      <c r="E11" s="27"/>
      <c r="F11" s="27">
        <f t="shared" si="0"/>
        <v>267.64100000000008</v>
      </c>
      <c r="G11" s="27">
        <v>1752</v>
      </c>
      <c r="H11" s="27">
        <v>2928</v>
      </c>
      <c r="I11" s="41">
        <f t="shared" si="1"/>
        <v>0.31088082901554404</v>
      </c>
      <c r="J11" s="28">
        <f t="shared" si="2"/>
        <v>0.25541119170984455</v>
      </c>
      <c r="K11" s="218">
        <f t="shared" si="3"/>
        <v>5.5469637305699482E-2</v>
      </c>
    </row>
    <row r="12" spans="1:11" x14ac:dyDescent="0.3">
      <c r="B12" s="5">
        <v>7</v>
      </c>
      <c r="C12" s="152">
        <v>1500</v>
      </c>
      <c r="D12" s="27">
        <v>1237.232</v>
      </c>
      <c r="E12" s="27"/>
      <c r="F12" s="27">
        <f t="shared" si="0"/>
        <v>262.76800000000003</v>
      </c>
      <c r="G12" s="27">
        <v>1901</v>
      </c>
      <c r="H12" s="27">
        <v>3225</v>
      </c>
      <c r="I12" s="41">
        <f t="shared" si="1"/>
        <v>0.31088082901554404</v>
      </c>
      <c r="J12" s="28">
        <f t="shared" si="2"/>
        <v>0.25642113989637305</v>
      </c>
      <c r="K12" s="218">
        <f t="shared" si="3"/>
        <v>5.4459689119170984E-2</v>
      </c>
    </row>
    <row r="13" spans="1:11" x14ac:dyDescent="0.3">
      <c r="B13" s="5">
        <v>8</v>
      </c>
      <c r="C13" s="152">
        <v>1500</v>
      </c>
      <c r="D13" s="27">
        <v>1212.521</v>
      </c>
      <c r="E13" s="27"/>
      <c r="F13" s="27">
        <f t="shared" si="0"/>
        <v>287.47900000000004</v>
      </c>
      <c r="G13" s="27">
        <v>2100</v>
      </c>
      <c r="H13" s="27">
        <v>3381</v>
      </c>
      <c r="I13" s="41">
        <f t="shared" si="1"/>
        <v>0.31088082901554404</v>
      </c>
      <c r="J13" s="28">
        <f t="shared" si="2"/>
        <v>0.251299689119171</v>
      </c>
      <c r="K13" s="218">
        <f t="shared" si="3"/>
        <v>5.9581139896373037E-2</v>
      </c>
    </row>
    <row r="14" spans="1:11" x14ac:dyDescent="0.3">
      <c r="B14" s="5">
        <v>9</v>
      </c>
      <c r="C14" s="152"/>
      <c r="D14" s="27">
        <v>1472.3710000000001</v>
      </c>
      <c r="E14" s="27"/>
      <c r="F14" s="27">
        <f t="shared" si="0"/>
        <v>-1472.3710000000001</v>
      </c>
      <c r="G14" s="27">
        <v>2600</v>
      </c>
      <c r="H14" s="27">
        <v>4061</v>
      </c>
      <c r="I14" s="41">
        <f t="shared" si="1"/>
        <v>0</v>
      </c>
      <c r="J14" s="28">
        <f t="shared" si="2"/>
        <v>0.30515461139896377</v>
      </c>
      <c r="K14" s="218">
        <f t="shared" si="3"/>
        <v>-0.30515461139896377</v>
      </c>
    </row>
    <row r="15" spans="1:11" x14ac:dyDescent="0.3">
      <c r="B15" s="5">
        <v>10</v>
      </c>
      <c r="C15" s="152"/>
      <c r="D15" s="27">
        <v>2166.6559999999999</v>
      </c>
      <c r="E15" s="27"/>
      <c r="F15" s="27">
        <f t="shared" si="0"/>
        <v>-2166.6559999999999</v>
      </c>
      <c r="G15" s="27">
        <v>2800</v>
      </c>
      <c r="H15" s="27">
        <v>4537</v>
      </c>
      <c r="I15" s="41">
        <f t="shared" si="1"/>
        <v>0</v>
      </c>
      <c r="J15" s="28">
        <f t="shared" si="2"/>
        <v>0.4490478756476684</v>
      </c>
      <c r="K15" s="218">
        <f t="shared" si="3"/>
        <v>-0.4490478756476684</v>
      </c>
    </row>
    <row r="16" spans="1:11" x14ac:dyDescent="0.3">
      <c r="B16" s="5">
        <v>11</v>
      </c>
      <c r="C16" s="152"/>
      <c r="D16" s="27">
        <v>2238.364</v>
      </c>
      <c r="E16" s="27"/>
      <c r="F16" s="27">
        <f t="shared" si="0"/>
        <v>-2238.364</v>
      </c>
      <c r="G16" s="27">
        <v>2800</v>
      </c>
      <c r="H16" s="27">
        <v>4743</v>
      </c>
      <c r="I16" s="41">
        <f t="shared" si="1"/>
        <v>0</v>
      </c>
      <c r="J16" s="28">
        <f t="shared" si="2"/>
        <v>0.46390963730569951</v>
      </c>
      <c r="K16" s="218">
        <f t="shared" si="3"/>
        <v>-0.46390963730569951</v>
      </c>
    </row>
    <row r="17" spans="2:20" x14ac:dyDescent="0.3">
      <c r="B17" s="5">
        <v>12</v>
      </c>
      <c r="C17" s="152"/>
      <c r="D17" s="27">
        <v>4825</v>
      </c>
      <c r="E17" s="27"/>
      <c r="F17" s="27">
        <f t="shared" si="0"/>
        <v>-4825</v>
      </c>
      <c r="G17" s="5">
        <v>4072</v>
      </c>
      <c r="H17" s="27">
        <v>6584</v>
      </c>
      <c r="I17" s="41">
        <f t="shared" si="1"/>
        <v>0</v>
      </c>
      <c r="J17" s="28">
        <f t="shared" si="2"/>
        <v>1</v>
      </c>
      <c r="K17" s="218">
        <f t="shared" si="3"/>
        <v>-1</v>
      </c>
    </row>
    <row r="19" spans="2:20" x14ac:dyDescent="0.3">
      <c r="B19" s="177" t="s">
        <v>594</v>
      </c>
      <c r="C19" s="178"/>
      <c r="D19" s="178"/>
      <c r="E19" s="178"/>
      <c r="F19" s="178"/>
      <c r="G19" s="178"/>
      <c r="H19" s="178"/>
      <c r="I19" s="178"/>
      <c r="J19" s="178"/>
      <c r="K19" s="178"/>
      <c r="L19" s="178"/>
      <c r="M19" s="178"/>
      <c r="N19" s="178"/>
      <c r="O19" s="178"/>
      <c r="P19" s="178"/>
      <c r="Q19" s="178"/>
      <c r="R19" s="178"/>
      <c r="S19" s="178"/>
      <c r="T19" s="179"/>
    </row>
    <row r="20" spans="2:20" x14ac:dyDescent="0.3">
      <c r="B20" s="180" t="s">
        <v>748</v>
      </c>
      <c r="C20" s="182"/>
      <c r="D20" s="182"/>
      <c r="E20" s="182"/>
      <c r="F20" s="182"/>
      <c r="G20" s="182"/>
      <c r="H20" s="182"/>
      <c r="I20" s="182"/>
      <c r="J20" s="182"/>
      <c r="K20" s="182"/>
      <c r="L20" s="182"/>
      <c r="M20" s="182"/>
      <c r="N20" s="182"/>
      <c r="O20" s="182"/>
      <c r="P20" s="182"/>
      <c r="Q20" s="182"/>
      <c r="R20" s="182"/>
      <c r="S20" s="182"/>
      <c r="T20" s="183"/>
    </row>
    <row r="21" spans="2:20" x14ac:dyDescent="0.3">
      <c r="B21" s="180"/>
      <c r="C21" s="182"/>
      <c r="D21" s="182"/>
      <c r="E21" s="182"/>
      <c r="F21" s="182"/>
      <c r="G21" s="182"/>
      <c r="H21" s="182"/>
      <c r="I21" s="182"/>
      <c r="J21" s="182"/>
      <c r="K21" s="182"/>
      <c r="L21" s="182"/>
      <c r="M21" s="182"/>
      <c r="N21" s="182"/>
      <c r="O21" s="182"/>
      <c r="P21" s="182"/>
      <c r="Q21" s="182"/>
      <c r="R21" s="182"/>
      <c r="S21" s="182"/>
      <c r="T21" s="183"/>
    </row>
    <row r="22" spans="2:20" x14ac:dyDescent="0.3">
      <c r="B22" s="180"/>
      <c r="C22" s="182"/>
      <c r="D22" s="182"/>
      <c r="E22" s="182"/>
      <c r="F22" s="182"/>
      <c r="G22" s="182"/>
      <c r="H22" s="182"/>
      <c r="I22" s="182"/>
      <c r="J22" s="182"/>
      <c r="K22" s="182"/>
      <c r="L22" s="182"/>
      <c r="M22" s="182"/>
      <c r="N22" s="182"/>
      <c r="O22" s="182"/>
      <c r="P22" s="182"/>
      <c r="Q22" s="182"/>
      <c r="R22" s="182"/>
      <c r="S22" s="182"/>
      <c r="T22" s="183"/>
    </row>
    <row r="23" spans="2:20" x14ac:dyDescent="0.3">
      <c r="B23" s="180"/>
      <c r="C23" s="182"/>
      <c r="D23" s="182"/>
      <c r="E23" s="182"/>
      <c r="F23" s="182"/>
      <c r="G23" s="182"/>
      <c r="H23" s="182"/>
      <c r="I23" s="182"/>
      <c r="J23" s="182"/>
      <c r="K23" s="182"/>
      <c r="L23" s="182"/>
      <c r="M23" s="182"/>
      <c r="N23" s="182"/>
      <c r="O23" s="182"/>
      <c r="P23" s="182"/>
      <c r="Q23" s="182"/>
      <c r="R23" s="182"/>
      <c r="S23" s="182"/>
      <c r="T23" s="183"/>
    </row>
    <row r="24" spans="2:20" x14ac:dyDescent="0.3">
      <c r="B24" s="180"/>
      <c r="C24" s="182"/>
      <c r="D24" s="182"/>
      <c r="E24" s="182"/>
      <c r="F24" s="182"/>
      <c r="G24" s="182"/>
      <c r="H24" s="182"/>
      <c r="I24" s="182"/>
      <c r="J24" s="182"/>
      <c r="K24" s="182"/>
      <c r="L24" s="182"/>
      <c r="M24" s="182"/>
      <c r="N24" s="182"/>
      <c r="O24" s="182"/>
      <c r="P24" s="182"/>
      <c r="Q24" s="182"/>
      <c r="R24" s="182"/>
      <c r="S24" s="182"/>
      <c r="T24" s="183"/>
    </row>
    <row r="25" spans="2:20" x14ac:dyDescent="0.3">
      <c r="B25" s="180"/>
      <c r="C25" s="182"/>
      <c r="D25" s="182"/>
      <c r="E25" s="182"/>
      <c r="F25" s="182"/>
      <c r="G25" s="182"/>
      <c r="H25" s="182"/>
      <c r="I25" s="182"/>
      <c r="J25" s="182"/>
      <c r="K25" s="182"/>
      <c r="L25" s="182"/>
      <c r="M25" s="182"/>
      <c r="N25" s="182"/>
      <c r="O25" s="182"/>
      <c r="P25" s="182"/>
      <c r="Q25" s="182"/>
      <c r="R25" s="182"/>
      <c r="S25" s="182"/>
      <c r="T25" s="183"/>
    </row>
    <row r="26" spans="2:20" x14ac:dyDescent="0.3">
      <c r="B26" s="180"/>
      <c r="C26" s="182"/>
      <c r="D26" s="182"/>
      <c r="E26" s="182"/>
      <c r="F26" s="182"/>
      <c r="G26" s="182"/>
      <c r="H26" s="182"/>
      <c r="I26" s="182"/>
      <c r="J26" s="182"/>
      <c r="K26" s="182"/>
      <c r="L26" s="182"/>
      <c r="M26" s="182"/>
      <c r="N26" s="182"/>
      <c r="O26" s="182"/>
      <c r="P26" s="182"/>
      <c r="Q26" s="182"/>
      <c r="R26" s="182"/>
      <c r="S26" s="182"/>
      <c r="T26" s="183"/>
    </row>
    <row r="27" spans="2:20" x14ac:dyDescent="0.3">
      <c r="B27" s="180"/>
      <c r="C27" s="182"/>
      <c r="D27" s="182"/>
      <c r="E27" s="182"/>
      <c r="F27" s="182"/>
      <c r="G27" s="182"/>
      <c r="H27" s="182"/>
      <c r="I27" s="182"/>
      <c r="J27" s="182"/>
      <c r="K27" s="182"/>
      <c r="L27" s="182"/>
      <c r="M27" s="182"/>
      <c r="N27" s="182"/>
      <c r="O27" s="182"/>
      <c r="P27" s="182"/>
      <c r="Q27" s="182"/>
      <c r="R27" s="182"/>
      <c r="S27" s="182"/>
      <c r="T27" s="183"/>
    </row>
    <row r="28" spans="2:20" x14ac:dyDescent="0.3">
      <c r="B28" s="180"/>
      <c r="C28" s="182"/>
      <c r="D28" s="182"/>
      <c r="E28" s="182"/>
      <c r="F28" s="182"/>
      <c r="G28" s="182"/>
      <c r="H28" s="182"/>
      <c r="I28" s="182"/>
      <c r="J28" s="182"/>
      <c r="K28" s="182"/>
      <c r="L28" s="182"/>
      <c r="M28" s="182"/>
      <c r="N28" s="182"/>
      <c r="O28" s="182"/>
      <c r="P28" s="182"/>
      <c r="Q28" s="182"/>
      <c r="R28" s="182"/>
      <c r="S28" s="182"/>
      <c r="T28" s="183"/>
    </row>
    <row r="29" spans="2:20" x14ac:dyDescent="0.3">
      <c r="B29" s="180"/>
      <c r="C29" s="182"/>
      <c r="D29" s="182"/>
      <c r="E29" s="182"/>
      <c r="F29" s="182"/>
      <c r="G29" s="182"/>
      <c r="H29" s="182"/>
      <c r="I29" s="182"/>
      <c r="J29" s="182"/>
      <c r="K29" s="182"/>
      <c r="L29" s="182"/>
      <c r="M29" s="182"/>
      <c r="N29" s="182"/>
      <c r="O29" s="182"/>
      <c r="P29" s="182"/>
      <c r="Q29" s="182"/>
      <c r="R29" s="182"/>
      <c r="S29" s="182"/>
      <c r="T29" s="183"/>
    </row>
    <row r="30" spans="2:20" x14ac:dyDescent="0.3">
      <c r="B30" s="180"/>
      <c r="C30" s="182"/>
      <c r="D30" s="182"/>
      <c r="E30" s="182"/>
      <c r="F30" s="182"/>
      <c r="G30" s="182"/>
      <c r="H30" s="182"/>
      <c r="I30" s="182"/>
      <c r="J30" s="182"/>
      <c r="K30" s="182"/>
      <c r="L30" s="182"/>
      <c r="M30" s="182"/>
      <c r="N30" s="182"/>
      <c r="O30" s="182"/>
      <c r="P30" s="182"/>
      <c r="Q30" s="182"/>
      <c r="R30" s="182"/>
      <c r="S30" s="182"/>
      <c r="T30" s="183"/>
    </row>
    <row r="31" spans="2:20" x14ac:dyDescent="0.3">
      <c r="B31" s="180"/>
      <c r="C31" s="182"/>
      <c r="D31" s="182"/>
      <c r="E31" s="182"/>
      <c r="F31" s="182"/>
      <c r="G31" s="182"/>
      <c r="H31" s="182"/>
      <c r="I31" s="182"/>
      <c r="J31" s="182"/>
      <c r="K31" s="182"/>
      <c r="L31" s="182"/>
      <c r="M31" s="182"/>
      <c r="N31" s="182"/>
      <c r="O31" s="182"/>
      <c r="P31" s="182"/>
      <c r="Q31" s="182"/>
      <c r="R31" s="182"/>
      <c r="S31" s="182"/>
      <c r="T31" s="183"/>
    </row>
    <row r="32" spans="2:20" x14ac:dyDescent="0.3">
      <c r="B32" s="180"/>
      <c r="C32" s="182"/>
      <c r="D32" s="182"/>
      <c r="E32" s="182"/>
      <c r="F32" s="182"/>
      <c r="G32" s="182"/>
      <c r="H32" s="182"/>
      <c r="I32" s="182"/>
      <c r="J32" s="182"/>
      <c r="K32" s="182"/>
      <c r="L32" s="182"/>
      <c r="M32" s="182"/>
      <c r="N32" s="182"/>
      <c r="O32" s="182"/>
      <c r="P32" s="182"/>
      <c r="Q32" s="182"/>
      <c r="R32" s="182"/>
      <c r="S32" s="182"/>
      <c r="T32" s="183"/>
    </row>
    <row r="33" spans="2:20" x14ac:dyDescent="0.3">
      <c r="B33" s="180"/>
      <c r="C33" s="182"/>
      <c r="D33" s="182"/>
      <c r="E33" s="182"/>
      <c r="F33" s="182"/>
      <c r="G33" s="182"/>
      <c r="H33" s="182"/>
      <c r="I33" s="182"/>
      <c r="J33" s="182"/>
      <c r="K33" s="182"/>
      <c r="L33" s="182"/>
      <c r="M33" s="182"/>
      <c r="N33" s="182"/>
      <c r="O33" s="182"/>
      <c r="P33" s="182"/>
      <c r="Q33" s="182"/>
      <c r="R33" s="182"/>
      <c r="S33" s="182"/>
      <c r="T33" s="183"/>
    </row>
    <row r="34" spans="2:20" x14ac:dyDescent="0.3">
      <c r="B34" s="180"/>
      <c r="C34" s="182"/>
      <c r="D34" s="182"/>
      <c r="E34" s="182"/>
      <c r="F34" s="182"/>
      <c r="G34" s="182"/>
      <c r="H34" s="182"/>
      <c r="I34" s="182"/>
      <c r="J34" s="182"/>
      <c r="K34" s="182"/>
      <c r="L34" s="182"/>
      <c r="M34" s="182"/>
      <c r="N34" s="182"/>
      <c r="O34" s="182"/>
      <c r="P34" s="182"/>
      <c r="Q34" s="182"/>
      <c r="R34" s="182"/>
      <c r="S34" s="182"/>
      <c r="T34" s="183"/>
    </row>
    <row r="35" spans="2:20" x14ac:dyDescent="0.3">
      <c r="B35" s="180"/>
      <c r="C35" s="182"/>
      <c r="D35" s="182"/>
      <c r="E35" s="182"/>
      <c r="F35" s="182"/>
      <c r="G35" s="182"/>
      <c r="H35" s="182"/>
      <c r="I35" s="182"/>
      <c r="J35" s="182"/>
      <c r="K35" s="182"/>
      <c r="L35" s="182"/>
      <c r="M35" s="182"/>
      <c r="N35" s="182"/>
      <c r="O35" s="182"/>
      <c r="P35" s="182"/>
      <c r="Q35" s="182"/>
      <c r="R35" s="182"/>
      <c r="S35" s="182"/>
      <c r="T35" s="183"/>
    </row>
    <row r="36" spans="2:20" x14ac:dyDescent="0.3">
      <c r="B36" s="184"/>
      <c r="C36" s="185"/>
      <c r="D36" s="185"/>
      <c r="E36" s="185"/>
      <c r="F36" s="185"/>
      <c r="G36" s="185"/>
      <c r="H36" s="185"/>
      <c r="I36" s="185"/>
      <c r="J36" s="185"/>
      <c r="K36" s="185"/>
      <c r="L36" s="185"/>
      <c r="M36" s="185"/>
      <c r="N36" s="185"/>
      <c r="O36" s="185"/>
      <c r="P36" s="185"/>
      <c r="Q36" s="185"/>
      <c r="R36" s="185"/>
      <c r="S36" s="185"/>
      <c r="T36" s="186"/>
    </row>
    <row r="72" spans="2:23" x14ac:dyDescent="0.3">
      <c r="B72" s="122"/>
      <c r="C72" s="12"/>
      <c r="D72" s="12" t="s">
        <v>102</v>
      </c>
      <c r="E72" s="12" t="s">
        <v>103</v>
      </c>
      <c r="F72" s="447" t="s">
        <v>105</v>
      </c>
      <c r="G72" s="448"/>
      <c r="H72" s="122"/>
      <c r="P72" s="449" t="s">
        <v>192</v>
      </c>
      <c r="Q72" s="450"/>
      <c r="R72" s="450"/>
      <c r="S72" s="450"/>
      <c r="T72" s="450"/>
      <c r="U72" s="450"/>
      <c r="V72" s="450"/>
      <c r="W72" s="451"/>
    </row>
    <row r="73" spans="2:23" x14ac:dyDescent="0.3">
      <c r="B73" s="123"/>
      <c r="C73" s="136" t="s">
        <v>99</v>
      </c>
      <c r="D73" s="14" t="s">
        <v>101</v>
      </c>
      <c r="E73" s="14" t="s">
        <v>104</v>
      </c>
      <c r="F73" s="12" t="s">
        <v>92</v>
      </c>
      <c r="G73" s="13" t="s">
        <v>106</v>
      </c>
      <c r="H73" s="16" t="s">
        <v>26</v>
      </c>
      <c r="P73" s="280"/>
      <c r="Q73" s="280" t="s">
        <v>31</v>
      </c>
      <c r="R73" s="280" t="s">
        <v>164</v>
      </c>
      <c r="S73" s="280" t="s">
        <v>32</v>
      </c>
      <c r="T73" s="280" t="s">
        <v>165</v>
      </c>
      <c r="U73" s="280" t="s">
        <v>68</v>
      </c>
      <c r="V73" s="280" t="s">
        <v>34</v>
      </c>
      <c r="W73" s="280" t="s">
        <v>166</v>
      </c>
    </row>
    <row r="74" spans="2:23" x14ac:dyDescent="0.3">
      <c r="B74" s="10">
        <v>1</v>
      </c>
      <c r="C74" s="10">
        <v>4</v>
      </c>
      <c r="D74" s="10">
        <v>0.86</v>
      </c>
      <c r="E74" s="153">
        <f>SUM(C74*D74)</f>
        <v>3.44</v>
      </c>
      <c r="F74" s="111">
        <v>0</v>
      </c>
      <c r="G74" s="111">
        <v>0</v>
      </c>
      <c r="H74" s="121">
        <v>0.03</v>
      </c>
      <c r="P74" s="10"/>
      <c r="Q74" s="280" t="s">
        <v>186</v>
      </c>
      <c r="R74" s="146" t="s">
        <v>187</v>
      </c>
      <c r="S74" s="146" t="s">
        <v>186</v>
      </c>
      <c r="T74" s="146" t="s">
        <v>187</v>
      </c>
      <c r="U74" s="146" t="s">
        <v>187</v>
      </c>
      <c r="V74" s="146" t="s">
        <v>186</v>
      </c>
      <c r="W74" s="146" t="s">
        <v>188</v>
      </c>
    </row>
    <row r="75" spans="2:23" x14ac:dyDescent="0.3">
      <c r="B75" s="10">
        <v>2</v>
      </c>
      <c r="C75" s="10">
        <v>4</v>
      </c>
      <c r="D75" s="10">
        <v>0.86</v>
      </c>
      <c r="E75" s="153">
        <f t="shared" ref="E75:E85" si="4">SUM(C75*D75)</f>
        <v>3.44</v>
      </c>
      <c r="F75" s="111">
        <v>2.7E-2</v>
      </c>
      <c r="G75" s="111">
        <v>2.7E-2</v>
      </c>
      <c r="H75" s="18">
        <v>0.03</v>
      </c>
      <c r="P75" s="10">
        <v>1</v>
      </c>
      <c r="Q75" s="17">
        <v>248</v>
      </c>
      <c r="R75" s="124">
        <f t="shared" ref="R75:R86" si="5">SUM(G6/Q75)</f>
        <v>2.907258064516129</v>
      </c>
      <c r="S75" s="17">
        <v>248</v>
      </c>
      <c r="T75" s="124">
        <f t="shared" ref="T75:T86" si="6">SUM(D6/S75)</f>
        <v>1.3503951612903227</v>
      </c>
      <c r="U75" s="124">
        <f t="shared" ref="U75:U86" si="7">SUM(E6/S75)</f>
        <v>0</v>
      </c>
      <c r="V75" s="17">
        <v>248</v>
      </c>
      <c r="W75" s="124">
        <f t="shared" ref="W75:W86" si="8">SUM(H6/V75)</f>
        <v>0.52419354838709675</v>
      </c>
    </row>
    <row r="76" spans="2:23" x14ac:dyDescent="0.3">
      <c r="B76" s="10">
        <v>3</v>
      </c>
      <c r="C76" s="10">
        <v>4</v>
      </c>
      <c r="D76" s="10">
        <v>0.86</v>
      </c>
      <c r="E76" s="153">
        <f t="shared" si="4"/>
        <v>3.44</v>
      </c>
      <c r="F76" s="111">
        <v>1.7999999999999999E-2</v>
      </c>
      <c r="G76" s="111">
        <v>1.7999999999999999E-2</v>
      </c>
      <c r="H76" s="18">
        <v>0.03</v>
      </c>
      <c r="P76" s="10">
        <v>2</v>
      </c>
      <c r="Q76" s="17">
        <v>248</v>
      </c>
      <c r="R76" s="124">
        <f t="shared" si="5"/>
        <v>2.120967741935484</v>
      </c>
      <c r="S76" s="17">
        <v>248</v>
      </c>
      <c r="T76" s="124">
        <f t="shared" si="6"/>
        <v>1.7181290322580645</v>
      </c>
      <c r="U76" s="124">
        <f t="shared" si="7"/>
        <v>0</v>
      </c>
      <c r="V76" s="17">
        <f>SUM(V75)</f>
        <v>248</v>
      </c>
      <c r="W76" s="124">
        <f t="shared" si="8"/>
        <v>2.318548387096774</v>
      </c>
    </row>
    <row r="77" spans="2:23" x14ac:dyDescent="0.3">
      <c r="B77" s="10">
        <v>4</v>
      </c>
      <c r="C77" s="10">
        <v>4</v>
      </c>
      <c r="D77" s="10">
        <v>0.86</v>
      </c>
      <c r="E77" s="153">
        <f t="shared" si="4"/>
        <v>3.44</v>
      </c>
      <c r="F77" s="111">
        <v>0.02</v>
      </c>
      <c r="G77" s="111">
        <v>0.02</v>
      </c>
      <c r="H77" s="18">
        <v>0.03</v>
      </c>
      <c r="P77" s="10">
        <v>3</v>
      </c>
      <c r="Q77" s="17">
        <v>248</v>
      </c>
      <c r="R77" s="124">
        <f t="shared" si="5"/>
        <v>4.129032258064516</v>
      </c>
      <c r="S77" s="17">
        <v>248</v>
      </c>
      <c r="T77" s="124">
        <f t="shared" si="6"/>
        <v>2.417016129032258</v>
      </c>
      <c r="U77" s="124">
        <f t="shared" si="7"/>
        <v>0</v>
      </c>
      <c r="V77" s="17">
        <f>SUM(V75)</f>
        <v>248</v>
      </c>
      <c r="W77" s="124">
        <f t="shared" si="8"/>
        <v>5.939516129032258</v>
      </c>
    </row>
    <row r="78" spans="2:23" x14ac:dyDescent="0.3">
      <c r="B78" s="10">
        <v>5</v>
      </c>
      <c r="C78" s="10">
        <v>4</v>
      </c>
      <c r="D78" s="10">
        <v>0.87</v>
      </c>
      <c r="E78" s="153">
        <f t="shared" si="4"/>
        <v>3.48</v>
      </c>
      <c r="F78" s="111">
        <v>2.5999999999999999E-2</v>
      </c>
      <c r="G78" s="111">
        <v>2.5999999999999999E-2</v>
      </c>
      <c r="H78" s="18">
        <v>0.03</v>
      </c>
      <c r="P78" s="10">
        <v>4</v>
      </c>
      <c r="Q78" s="17"/>
      <c r="R78" s="124" t="e">
        <f t="shared" si="5"/>
        <v>#DIV/0!</v>
      </c>
      <c r="S78" s="17">
        <v>248</v>
      </c>
      <c r="T78" s="124">
        <f t="shared" si="6"/>
        <v>3.2885604838709677</v>
      </c>
      <c r="U78" s="124">
        <f t="shared" si="7"/>
        <v>0</v>
      </c>
      <c r="V78" s="17">
        <f>SUM(V75)</f>
        <v>248</v>
      </c>
      <c r="W78" s="124">
        <f t="shared" si="8"/>
        <v>9.57258064516129</v>
      </c>
    </row>
    <row r="79" spans="2:23" x14ac:dyDescent="0.3">
      <c r="B79" s="10">
        <v>6</v>
      </c>
      <c r="C79" s="10">
        <v>4</v>
      </c>
      <c r="D79" s="10">
        <v>0.87</v>
      </c>
      <c r="E79" s="153">
        <f t="shared" si="4"/>
        <v>3.48</v>
      </c>
      <c r="F79" s="111">
        <v>1.2999999999999999E-2</v>
      </c>
      <c r="G79" s="111">
        <v>4.2000000000000003E-2</v>
      </c>
      <c r="H79" s="18">
        <v>0.03</v>
      </c>
      <c r="P79" s="10">
        <v>5</v>
      </c>
      <c r="Q79" s="17"/>
      <c r="R79" s="124" t="e">
        <f t="shared" si="5"/>
        <v>#DIV/0!</v>
      </c>
      <c r="S79" s="17">
        <v>248</v>
      </c>
      <c r="T79" s="124">
        <f t="shared" si="6"/>
        <v>2.5950846774193548</v>
      </c>
      <c r="U79" s="124">
        <f t="shared" si="7"/>
        <v>0</v>
      </c>
      <c r="V79" s="17">
        <f>SUM(V75)</f>
        <v>248</v>
      </c>
      <c r="W79" s="124">
        <f t="shared" si="8"/>
        <v>11.455645161290322</v>
      </c>
    </row>
    <row r="80" spans="2:23" x14ac:dyDescent="0.3">
      <c r="B80" s="10">
        <v>7</v>
      </c>
      <c r="C80" s="10">
        <v>4</v>
      </c>
      <c r="D80" s="10">
        <v>0.87</v>
      </c>
      <c r="E80" s="153">
        <f t="shared" si="4"/>
        <v>3.48</v>
      </c>
      <c r="F80" s="111">
        <v>1.0999999999999999E-2</v>
      </c>
      <c r="G80" s="111">
        <v>3.5999999999999997E-2</v>
      </c>
      <c r="H80" s="18">
        <v>0.03</v>
      </c>
      <c r="P80" s="10">
        <v>6</v>
      </c>
      <c r="Q80" s="17"/>
      <c r="R80" s="124" t="e">
        <f t="shared" si="5"/>
        <v>#DIV/0!</v>
      </c>
      <c r="S80" s="17">
        <v>248</v>
      </c>
      <c r="T80" s="124">
        <f t="shared" si="6"/>
        <v>4.969189516129032</v>
      </c>
      <c r="U80" s="124">
        <f t="shared" si="7"/>
        <v>0</v>
      </c>
      <c r="V80" s="17">
        <f>SUM(V75)</f>
        <v>248</v>
      </c>
      <c r="W80" s="124">
        <f t="shared" si="8"/>
        <v>11.806451612903226</v>
      </c>
    </row>
    <row r="81" spans="2:23" x14ac:dyDescent="0.3">
      <c r="B81" s="10">
        <v>8</v>
      </c>
      <c r="C81" s="10">
        <v>4</v>
      </c>
      <c r="D81" s="10"/>
      <c r="E81" s="153">
        <f t="shared" si="4"/>
        <v>0</v>
      </c>
      <c r="F81" s="111">
        <v>1.0999999999999999E-2</v>
      </c>
      <c r="G81" s="111">
        <v>3.5000000000000003E-2</v>
      </c>
      <c r="H81" s="18">
        <v>0.03</v>
      </c>
      <c r="P81" s="10">
        <v>7</v>
      </c>
      <c r="Q81" s="17"/>
      <c r="R81" s="124" t="e">
        <f t="shared" si="5"/>
        <v>#DIV/0!</v>
      </c>
      <c r="S81" s="17">
        <v>248</v>
      </c>
      <c r="T81" s="124">
        <f t="shared" si="6"/>
        <v>4.9888387096774194</v>
      </c>
      <c r="U81" s="124">
        <f t="shared" si="7"/>
        <v>0</v>
      </c>
      <c r="V81" s="17">
        <f>SUM(V75)</f>
        <v>248</v>
      </c>
      <c r="W81" s="124">
        <f t="shared" si="8"/>
        <v>13.004032258064516</v>
      </c>
    </row>
    <row r="82" spans="2:23" x14ac:dyDescent="0.3">
      <c r="B82" s="10">
        <v>9</v>
      </c>
      <c r="C82" s="10">
        <v>4</v>
      </c>
      <c r="D82" s="10"/>
      <c r="E82" s="153">
        <f t="shared" si="4"/>
        <v>0</v>
      </c>
      <c r="F82" s="111">
        <v>1.2999999999999999E-2</v>
      </c>
      <c r="G82" s="111">
        <v>3.4000000000000002E-2</v>
      </c>
      <c r="H82" s="18">
        <v>0.03</v>
      </c>
      <c r="P82" s="10">
        <v>8</v>
      </c>
      <c r="Q82" s="17"/>
      <c r="R82" s="124" t="e">
        <f t="shared" si="5"/>
        <v>#DIV/0!</v>
      </c>
      <c r="S82" s="17">
        <v>248</v>
      </c>
      <c r="T82" s="124">
        <f t="shared" si="6"/>
        <v>4.8891975806451615</v>
      </c>
      <c r="U82" s="124">
        <f t="shared" si="7"/>
        <v>0</v>
      </c>
      <c r="V82" s="17">
        <f>SUM(V75)</f>
        <v>248</v>
      </c>
      <c r="W82" s="124">
        <f t="shared" si="8"/>
        <v>13.633064516129032</v>
      </c>
    </row>
    <row r="83" spans="2:23" x14ac:dyDescent="0.3">
      <c r="B83" s="10">
        <v>10</v>
      </c>
      <c r="C83" s="10">
        <v>3</v>
      </c>
      <c r="D83" s="10"/>
      <c r="E83" s="153">
        <f t="shared" si="4"/>
        <v>0</v>
      </c>
      <c r="F83" s="111">
        <v>1.2999999999999999E-2</v>
      </c>
      <c r="G83" s="111">
        <v>3.5000000000000003E-2</v>
      </c>
      <c r="H83" s="18">
        <v>0.03</v>
      </c>
      <c r="P83" s="10">
        <v>9</v>
      </c>
      <c r="Q83" s="17"/>
      <c r="R83" s="124" t="e">
        <f t="shared" si="5"/>
        <v>#DIV/0!</v>
      </c>
      <c r="S83" s="17">
        <v>248</v>
      </c>
      <c r="T83" s="124">
        <f t="shared" si="6"/>
        <v>5.9369798387096777</v>
      </c>
      <c r="U83" s="124">
        <f t="shared" si="7"/>
        <v>0</v>
      </c>
      <c r="V83" s="17">
        <f>SUM(V75)</f>
        <v>248</v>
      </c>
      <c r="W83" s="124">
        <f t="shared" si="8"/>
        <v>16.375</v>
      </c>
    </row>
    <row r="84" spans="2:23" x14ac:dyDescent="0.3">
      <c r="B84" s="10">
        <v>11</v>
      </c>
      <c r="C84" s="10">
        <v>3</v>
      </c>
      <c r="D84" s="10"/>
      <c r="E84" s="153">
        <f t="shared" si="4"/>
        <v>0</v>
      </c>
      <c r="F84" s="111">
        <v>1.2E-2</v>
      </c>
      <c r="G84" s="111">
        <v>4.7E-2</v>
      </c>
      <c r="H84" s="18">
        <v>0.03</v>
      </c>
      <c r="P84" s="10">
        <v>10</v>
      </c>
      <c r="Q84" s="17"/>
      <c r="R84" s="124" t="e">
        <f t="shared" si="5"/>
        <v>#DIV/0!</v>
      </c>
      <c r="S84" s="17">
        <v>248</v>
      </c>
      <c r="T84" s="124">
        <f t="shared" si="6"/>
        <v>8.7365161290322586</v>
      </c>
      <c r="U84" s="124">
        <f t="shared" si="7"/>
        <v>0</v>
      </c>
      <c r="V84" s="17">
        <f>SUM(V75)</f>
        <v>248</v>
      </c>
      <c r="W84" s="124">
        <f t="shared" si="8"/>
        <v>18.294354838709676</v>
      </c>
    </row>
    <row r="85" spans="2:23" x14ac:dyDescent="0.3">
      <c r="B85" s="10">
        <v>12</v>
      </c>
      <c r="C85" s="10">
        <v>3</v>
      </c>
      <c r="D85" s="10"/>
      <c r="E85" s="153">
        <f t="shared" si="4"/>
        <v>0</v>
      </c>
      <c r="F85" s="111">
        <v>1.0999999999999999E-2</v>
      </c>
      <c r="G85" s="111">
        <v>5.8999999999999997E-2</v>
      </c>
      <c r="H85" s="18">
        <v>0.03</v>
      </c>
      <c r="P85" s="10">
        <v>11</v>
      </c>
      <c r="Q85" s="17"/>
      <c r="R85" s="124" t="e">
        <f t="shared" si="5"/>
        <v>#DIV/0!</v>
      </c>
      <c r="S85" s="17">
        <v>248</v>
      </c>
      <c r="T85" s="124">
        <f t="shared" si="6"/>
        <v>9.0256612903225815</v>
      </c>
      <c r="U85" s="124">
        <f t="shared" si="7"/>
        <v>0</v>
      </c>
      <c r="V85" s="17">
        <f>SUM(V75)</f>
        <v>248</v>
      </c>
      <c r="W85" s="124">
        <f t="shared" si="8"/>
        <v>19.125</v>
      </c>
    </row>
    <row r="86" spans="2:23" x14ac:dyDescent="0.3">
      <c r="P86" s="10">
        <v>12</v>
      </c>
      <c r="Q86" s="17"/>
      <c r="R86" s="124" t="e">
        <f t="shared" si="5"/>
        <v>#DIV/0!</v>
      </c>
      <c r="S86" s="17">
        <v>248</v>
      </c>
      <c r="T86" s="124">
        <f t="shared" si="6"/>
        <v>19.455645161290324</v>
      </c>
      <c r="U86" s="124">
        <f t="shared" si="7"/>
        <v>0</v>
      </c>
      <c r="V86" s="19">
        <f>SUM(V75)</f>
        <v>248</v>
      </c>
      <c r="W86" s="124">
        <f t="shared" si="8"/>
        <v>26.548387096774192</v>
      </c>
    </row>
  </sheetData>
  <mergeCells count="3">
    <mergeCell ref="P72:W72"/>
    <mergeCell ref="F72:G72"/>
    <mergeCell ref="B3:H4"/>
  </mergeCells>
  <hyperlinks>
    <hyperlink ref="F72:G72" location="sykefr!A1" display="sjukefråvere i %"/>
    <hyperlink ref="C73" location="'tal tils'!A1" display="tal tils"/>
    <hyperlink ref="A1" location="FREMSIDE_ØKONOMI!A1" display="TILBAKE TIL FRAMSIDA"/>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110"/>
  <sheetViews>
    <sheetView workbookViewId="0"/>
  </sheetViews>
  <sheetFormatPr baseColWidth="10" defaultColWidth="11.453125" defaultRowHeight="12" x14ac:dyDescent="0.3"/>
  <cols>
    <col min="1" max="1" width="2.26953125" style="2" customWidth="1"/>
    <col min="2" max="2" width="2.81640625" style="2" customWidth="1"/>
    <col min="3" max="3" width="6.7265625" style="2" customWidth="1"/>
    <col min="4" max="4" width="6.453125" style="2" customWidth="1"/>
    <col min="5" max="5" width="6.54296875" style="2" customWidth="1"/>
    <col min="6" max="6" width="7.54296875" style="2" customWidth="1"/>
    <col min="7" max="7" width="7.453125" style="2" customWidth="1"/>
    <col min="8" max="8" width="7.1796875" style="2" customWidth="1"/>
    <col min="9" max="10" width="5.7265625" style="2" customWidth="1"/>
    <col min="11" max="11" width="6.1796875" style="2" customWidth="1"/>
    <col min="12" max="15" width="11.453125" style="2"/>
    <col min="16" max="16" width="3.1796875" style="2" customWidth="1"/>
    <col min="17" max="17" width="5.1796875" style="2" customWidth="1"/>
    <col min="18" max="18" width="6.81640625" style="2" customWidth="1"/>
    <col min="19" max="19" width="5.1796875" style="2" customWidth="1"/>
    <col min="20" max="20" width="6.81640625" style="2" customWidth="1"/>
    <col min="21" max="21" width="6.26953125" style="2" customWidth="1"/>
    <col min="22" max="22" width="5.7265625" style="2" customWidth="1"/>
    <col min="23" max="23" width="7.1796875" style="2" customWidth="1"/>
    <col min="24" max="16384" width="11.453125" style="2"/>
  </cols>
  <sheetData>
    <row r="1" spans="1:11" ht="14.5" x14ac:dyDescent="0.35">
      <c r="A1" s="163" t="s">
        <v>36</v>
      </c>
      <c r="B1"/>
      <c r="C1"/>
      <c r="D1"/>
      <c r="I1" s="6"/>
      <c r="J1" s="6"/>
      <c r="K1" s="6"/>
    </row>
    <row r="3" spans="1:11" ht="15" customHeight="1" x14ac:dyDescent="0.3">
      <c r="B3" s="464" t="s">
        <v>539</v>
      </c>
      <c r="C3" s="464"/>
      <c r="D3" s="464"/>
      <c r="E3" s="464"/>
      <c r="F3" s="464"/>
      <c r="G3" s="464"/>
      <c r="H3" s="465"/>
      <c r="I3" s="277" t="s">
        <v>50</v>
      </c>
      <c r="J3" s="44" t="s">
        <v>91</v>
      </c>
      <c r="K3" s="233"/>
    </row>
    <row r="4" spans="1:11" x14ac:dyDescent="0.3">
      <c r="B4" s="436"/>
      <c r="C4" s="436"/>
      <c r="D4" s="436"/>
      <c r="E4" s="436"/>
      <c r="F4" s="436"/>
      <c r="G4" s="436"/>
      <c r="H4" s="437"/>
      <c r="I4" s="23" t="s">
        <v>29</v>
      </c>
      <c r="J4" s="3" t="s">
        <v>30</v>
      </c>
      <c r="K4" s="234"/>
    </row>
    <row r="5" spans="1:11" x14ac:dyDescent="0.3">
      <c r="B5" s="276"/>
      <c r="C5" s="160" t="s">
        <v>209</v>
      </c>
      <c r="D5" s="276" t="s">
        <v>210</v>
      </c>
      <c r="E5" s="276"/>
      <c r="F5" s="276" t="s">
        <v>33</v>
      </c>
      <c r="G5" s="276" t="s">
        <v>31</v>
      </c>
      <c r="H5" s="276" t="s">
        <v>34</v>
      </c>
      <c r="I5" s="26" t="s">
        <v>2</v>
      </c>
      <c r="J5" s="43" t="s">
        <v>35</v>
      </c>
      <c r="K5" s="26" t="s">
        <v>154</v>
      </c>
    </row>
    <row r="6" spans="1:11" x14ac:dyDescent="0.3">
      <c r="B6" s="5">
        <v>1</v>
      </c>
      <c r="C6" s="193">
        <v>476</v>
      </c>
      <c r="D6" s="214">
        <v>304.61799999999999</v>
      </c>
      <c r="E6" s="214"/>
      <c r="F6" s="214">
        <f>SUM(C6-D6)</f>
        <v>171.38200000000001</v>
      </c>
      <c r="G6" s="214">
        <v>332</v>
      </c>
      <c r="H6" s="214">
        <v>143</v>
      </c>
      <c r="I6" s="28">
        <f>SUM(C6/D$17)</f>
        <v>7.3524868705591592E-2</v>
      </c>
      <c r="J6" s="28">
        <f>SUM(D6/D$17)</f>
        <v>4.7052517763361133E-2</v>
      </c>
      <c r="K6" s="218">
        <f>SUM(I6-J6)</f>
        <v>2.6472350942230459E-2</v>
      </c>
    </row>
    <row r="7" spans="1:11" x14ac:dyDescent="0.3">
      <c r="B7" s="5">
        <v>2</v>
      </c>
      <c r="C7" s="193">
        <v>700</v>
      </c>
      <c r="D7" s="214">
        <v>590.63900000000001</v>
      </c>
      <c r="E7" s="214"/>
      <c r="F7" s="214">
        <f t="shared" ref="F7:F17" si="0">SUM(C7-D7)</f>
        <v>109.36099999999999</v>
      </c>
      <c r="G7" s="214">
        <v>385</v>
      </c>
      <c r="H7" s="214">
        <v>878</v>
      </c>
      <c r="I7" s="28">
        <f t="shared" ref="I7:I17" si="1">SUM(C7/D$17)</f>
        <v>0.10812480691998765</v>
      </c>
      <c r="J7" s="28">
        <f t="shared" ref="J7:J17" si="2">SUM(D7/D$17)</f>
        <v>9.123246833487797E-2</v>
      </c>
      <c r="K7" s="218">
        <f t="shared" ref="K7:K17" si="3">SUM(I7-J7)</f>
        <v>1.6892338585109676E-2</v>
      </c>
    </row>
    <row r="8" spans="1:11" x14ac:dyDescent="0.3">
      <c r="B8" s="5">
        <v>3</v>
      </c>
      <c r="C8" s="193">
        <v>800</v>
      </c>
      <c r="D8" s="214">
        <v>631.70699999999999</v>
      </c>
      <c r="E8" s="214"/>
      <c r="F8" s="214">
        <f t="shared" si="0"/>
        <v>168.29300000000001</v>
      </c>
      <c r="G8" s="214">
        <v>863</v>
      </c>
      <c r="H8" s="214">
        <v>1374</v>
      </c>
      <c r="I8" s="28">
        <f t="shared" si="1"/>
        <v>0.1235712079085573</v>
      </c>
      <c r="J8" s="28">
        <f t="shared" si="2"/>
        <v>9.7575996292863759E-2</v>
      </c>
      <c r="K8" s="218">
        <f t="shared" si="3"/>
        <v>2.5995211615693542E-2</v>
      </c>
    </row>
    <row r="9" spans="1:11" x14ac:dyDescent="0.3">
      <c r="B9" s="5">
        <v>4</v>
      </c>
      <c r="C9" s="193">
        <v>1800</v>
      </c>
      <c r="D9" s="214">
        <v>1481.6859999999999</v>
      </c>
      <c r="E9" s="214"/>
      <c r="F9" s="214">
        <f t="shared" si="0"/>
        <v>318.31400000000008</v>
      </c>
      <c r="G9" s="214">
        <v>1282</v>
      </c>
      <c r="H9" s="214">
        <v>2209</v>
      </c>
      <c r="I9" s="28">
        <f t="shared" si="1"/>
        <v>0.27803521779425394</v>
      </c>
      <c r="J9" s="28">
        <f t="shared" si="2"/>
        <v>0.22886716095149828</v>
      </c>
      <c r="K9" s="218">
        <f t="shared" si="3"/>
        <v>4.9168056842755659E-2</v>
      </c>
    </row>
    <row r="10" spans="1:11" x14ac:dyDescent="0.3">
      <c r="B10" s="5">
        <v>5</v>
      </c>
      <c r="C10" s="193">
        <v>2500</v>
      </c>
      <c r="D10" s="214">
        <v>2160.0050000000001</v>
      </c>
      <c r="E10" s="214"/>
      <c r="F10" s="214">
        <f t="shared" si="0"/>
        <v>339.99499999999989</v>
      </c>
      <c r="G10" s="214">
        <v>2329</v>
      </c>
      <c r="H10" s="214">
        <v>3680</v>
      </c>
      <c r="I10" s="28">
        <f t="shared" si="1"/>
        <v>0.3861600247142416</v>
      </c>
      <c r="J10" s="28">
        <f t="shared" si="2"/>
        <v>0.33364303367315418</v>
      </c>
      <c r="K10" s="218">
        <f t="shared" si="3"/>
        <v>5.2516991041087424E-2</v>
      </c>
    </row>
    <row r="11" spans="1:11" x14ac:dyDescent="0.3">
      <c r="B11" s="5">
        <v>6</v>
      </c>
      <c r="C11" s="193">
        <v>2800</v>
      </c>
      <c r="D11" s="214">
        <v>2546.973</v>
      </c>
      <c r="E11" s="214"/>
      <c r="F11" s="214">
        <f t="shared" si="0"/>
        <v>253.02700000000004</v>
      </c>
      <c r="G11" s="214">
        <v>2800</v>
      </c>
      <c r="H11" s="214">
        <v>4145</v>
      </c>
      <c r="I11" s="28">
        <f t="shared" si="1"/>
        <v>0.43249922767995058</v>
      </c>
      <c r="J11" s="28">
        <f t="shared" si="2"/>
        <v>0.3934156626506024</v>
      </c>
      <c r="K11" s="218">
        <f t="shared" si="3"/>
        <v>3.9083565029348177E-2</v>
      </c>
    </row>
    <row r="12" spans="1:11" x14ac:dyDescent="0.3">
      <c r="B12" s="5">
        <v>7</v>
      </c>
      <c r="C12" s="193">
        <v>3100</v>
      </c>
      <c r="D12" s="214">
        <v>2875.4180000000001</v>
      </c>
      <c r="E12" s="214"/>
      <c r="F12" s="214">
        <f t="shared" si="0"/>
        <v>224.58199999999988</v>
      </c>
      <c r="G12" s="214">
        <v>2988</v>
      </c>
      <c r="H12" s="214">
        <v>4493</v>
      </c>
      <c r="I12" s="28">
        <f t="shared" si="1"/>
        <v>0.47883843064565956</v>
      </c>
      <c r="J12" s="28">
        <f t="shared" si="2"/>
        <v>0.44414859437751009</v>
      </c>
      <c r="K12" s="218">
        <f t="shared" si="3"/>
        <v>3.4689836268149477E-2</v>
      </c>
    </row>
    <row r="13" spans="1:11" x14ac:dyDescent="0.3">
      <c r="B13" s="5">
        <v>8</v>
      </c>
      <c r="C13" s="193">
        <v>3500</v>
      </c>
      <c r="D13" s="214">
        <v>3228.3969999999999</v>
      </c>
      <c r="E13" s="214"/>
      <c r="F13" s="214">
        <f t="shared" si="0"/>
        <v>271.60300000000007</v>
      </c>
      <c r="G13" s="214">
        <v>3600</v>
      </c>
      <c r="H13" s="214">
        <v>5235</v>
      </c>
      <c r="I13" s="28">
        <f t="shared" si="1"/>
        <v>0.54062403459993824</v>
      </c>
      <c r="J13" s="28">
        <f t="shared" si="2"/>
        <v>0.49867114612295332</v>
      </c>
      <c r="K13" s="218">
        <f t="shared" si="3"/>
        <v>4.1952888476984918E-2</v>
      </c>
    </row>
    <row r="14" spans="1:11" x14ac:dyDescent="0.3">
      <c r="B14" s="5">
        <v>9</v>
      </c>
      <c r="C14" s="193"/>
      <c r="D14" s="214">
        <v>3572.8739999999998</v>
      </c>
      <c r="E14" s="214"/>
      <c r="F14" s="214">
        <f t="shared" si="0"/>
        <v>-3572.8739999999998</v>
      </c>
      <c r="G14" s="214">
        <v>3400</v>
      </c>
      <c r="H14" s="214">
        <v>5030</v>
      </c>
      <c r="I14" s="28">
        <f t="shared" si="1"/>
        <v>0</v>
      </c>
      <c r="J14" s="28">
        <f t="shared" si="2"/>
        <v>0.55188044485634846</v>
      </c>
      <c r="K14" s="218">
        <f t="shared" si="3"/>
        <v>-0.55188044485634846</v>
      </c>
    </row>
    <row r="15" spans="1:11" x14ac:dyDescent="0.3">
      <c r="B15" s="5">
        <v>10</v>
      </c>
      <c r="C15" s="193"/>
      <c r="D15" s="214">
        <v>4401.9989999999998</v>
      </c>
      <c r="E15" s="214"/>
      <c r="F15" s="214">
        <f t="shared" si="0"/>
        <v>-4401.9989999999998</v>
      </c>
      <c r="G15" s="214">
        <v>3900</v>
      </c>
      <c r="H15" s="214">
        <v>5375</v>
      </c>
      <c r="I15" s="28">
        <f t="shared" si="1"/>
        <v>0</v>
      </c>
      <c r="J15" s="28">
        <f t="shared" si="2"/>
        <v>0.67995041705282666</v>
      </c>
      <c r="K15" s="218">
        <f t="shared" si="3"/>
        <v>-0.67995041705282666</v>
      </c>
    </row>
    <row r="16" spans="1:11" x14ac:dyDescent="0.3">
      <c r="B16" s="5">
        <v>11</v>
      </c>
      <c r="C16" s="193"/>
      <c r="D16" s="214">
        <v>4774.6109999999999</v>
      </c>
      <c r="E16" s="214"/>
      <c r="F16" s="214">
        <f t="shared" si="0"/>
        <v>-4774.6109999999999</v>
      </c>
      <c r="G16" s="214">
        <v>4200</v>
      </c>
      <c r="H16" s="214">
        <v>6430</v>
      </c>
      <c r="I16" s="28">
        <f t="shared" si="1"/>
        <v>0</v>
      </c>
      <c r="J16" s="28">
        <f t="shared" si="2"/>
        <v>0.73750556070435591</v>
      </c>
      <c r="K16" s="218">
        <f t="shared" si="3"/>
        <v>-0.73750556070435591</v>
      </c>
    </row>
    <row r="17" spans="2:20" x14ac:dyDescent="0.3">
      <c r="B17" s="5">
        <v>12</v>
      </c>
      <c r="C17" s="193"/>
      <c r="D17" s="214">
        <v>6474</v>
      </c>
      <c r="E17" s="214"/>
      <c r="F17" s="214">
        <f t="shared" si="0"/>
        <v>-6474</v>
      </c>
      <c r="G17" s="211">
        <v>5388</v>
      </c>
      <c r="H17" s="214">
        <v>8719</v>
      </c>
      <c r="I17" s="28">
        <f t="shared" si="1"/>
        <v>0</v>
      </c>
      <c r="J17" s="28">
        <f t="shared" si="2"/>
        <v>1</v>
      </c>
      <c r="K17" s="218">
        <f t="shared" si="3"/>
        <v>-1</v>
      </c>
    </row>
    <row r="19" spans="2:20" x14ac:dyDescent="0.3">
      <c r="B19" s="177"/>
      <c r="C19" s="178" t="s">
        <v>592</v>
      </c>
      <c r="D19" s="178"/>
      <c r="E19" s="178"/>
      <c r="F19" s="178"/>
      <c r="G19" s="178"/>
      <c r="H19" s="178"/>
      <c r="I19" s="178"/>
      <c r="J19" s="178"/>
      <c r="K19" s="178"/>
      <c r="L19" s="178"/>
      <c r="M19" s="178"/>
      <c r="N19" s="178"/>
      <c r="O19" s="178"/>
      <c r="P19" s="178"/>
      <c r="Q19" s="178"/>
      <c r="R19" s="178"/>
      <c r="S19" s="178"/>
      <c r="T19" s="179"/>
    </row>
    <row r="20" spans="2:20" x14ac:dyDescent="0.3">
      <c r="B20" s="180"/>
      <c r="C20" s="182" t="s">
        <v>596</v>
      </c>
      <c r="D20" s="182"/>
      <c r="E20" s="182"/>
      <c r="F20" s="182"/>
      <c r="G20" s="182"/>
      <c r="H20" s="182"/>
      <c r="I20" s="182"/>
      <c r="J20" s="182"/>
      <c r="K20" s="182"/>
      <c r="L20" s="182"/>
      <c r="M20" s="182"/>
      <c r="N20" s="182"/>
      <c r="O20" s="182"/>
      <c r="P20" s="182"/>
      <c r="Q20" s="182"/>
      <c r="R20" s="182"/>
      <c r="S20" s="182"/>
      <c r="T20" s="183"/>
    </row>
    <row r="21" spans="2:20" x14ac:dyDescent="0.3">
      <c r="B21" s="180"/>
      <c r="C21" s="182" t="s">
        <v>593</v>
      </c>
      <c r="D21" s="182"/>
      <c r="E21" s="182"/>
      <c r="F21" s="182"/>
      <c r="G21" s="182"/>
      <c r="H21" s="182"/>
      <c r="I21" s="182"/>
      <c r="J21" s="182"/>
      <c r="K21" s="182"/>
      <c r="L21" s="182"/>
      <c r="M21" s="182"/>
      <c r="N21" s="182"/>
      <c r="O21" s="182"/>
      <c r="P21" s="182"/>
      <c r="Q21" s="182"/>
      <c r="R21" s="182"/>
      <c r="S21" s="182"/>
      <c r="T21" s="183"/>
    </row>
    <row r="22" spans="2:20" x14ac:dyDescent="0.3">
      <c r="B22" s="180"/>
      <c r="C22" s="182" t="s">
        <v>747</v>
      </c>
      <c r="D22" s="182"/>
      <c r="E22" s="182"/>
      <c r="F22" s="182"/>
      <c r="G22" s="182"/>
      <c r="H22" s="182"/>
      <c r="I22" s="182"/>
      <c r="J22" s="182"/>
      <c r="K22" s="182"/>
      <c r="L22" s="182"/>
      <c r="M22" s="182"/>
      <c r="N22" s="182"/>
      <c r="O22" s="182"/>
      <c r="P22" s="182"/>
      <c r="Q22" s="182"/>
      <c r="R22" s="182"/>
      <c r="S22" s="182"/>
      <c r="T22" s="183"/>
    </row>
    <row r="23" spans="2:20" x14ac:dyDescent="0.3">
      <c r="B23" s="180"/>
      <c r="C23" s="182"/>
      <c r="D23" s="182"/>
      <c r="E23" s="182"/>
      <c r="F23" s="182"/>
      <c r="G23" s="182"/>
      <c r="H23" s="182"/>
      <c r="I23" s="182"/>
      <c r="J23" s="182"/>
      <c r="K23" s="182"/>
      <c r="L23" s="182"/>
      <c r="M23" s="182"/>
      <c r="N23" s="182"/>
      <c r="O23" s="182"/>
      <c r="P23" s="182"/>
      <c r="Q23" s="182"/>
      <c r="R23" s="182"/>
      <c r="S23" s="182"/>
      <c r="T23" s="183"/>
    </row>
    <row r="24" spans="2:20" x14ac:dyDescent="0.3">
      <c r="B24" s="180"/>
      <c r="C24" s="182"/>
      <c r="D24" s="182"/>
      <c r="E24" s="182"/>
      <c r="F24" s="182"/>
      <c r="G24" s="182"/>
      <c r="H24" s="182"/>
      <c r="I24" s="182"/>
      <c r="J24" s="182"/>
      <c r="K24" s="182"/>
      <c r="L24" s="182"/>
      <c r="M24" s="182"/>
      <c r="N24" s="182"/>
      <c r="O24" s="182"/>
      <c r="P24" s="182"/>
      <c r="Q24" s="182"/>
      <c r="R24" s="182"/>
      <c r="S24" s="182"/>
      <c r="T24" s="183"/>
    </row>
    <row r="25" spans="2:20" x14ac:dyDescent="0.3">
      <c r="B25" s="180"/>
      <c r="C25" s="182"/>
      <c r="D25" s="182"/>
      <c r="E25" s="182"/>
      <c r="F25" s="182"/>
      <c r="G25" s="182"/>
      <c r="H25" s="182"/>
      <c r="I25" s="182"/>
      <c r="J25" s="182"/>
      <c r="K25" s="182"/>
      <c r="L25" s="182"/>
      <c r="M25" s="182"/>
      <c r="N25" s="182"/>
      <c r="O25" s="182"/>
      <c r="P25" s="182"/>
      <c r="Q25" s="182"/>
      <c r="R25" s="182"/>
      <c r="S25" s="182"/>
      <c r="T25" s="183"/>
    </row>
    <row r="26" spans="2:20" x14ac:dyDescent="0.3">
      <c r="B26" s="180"/>
      <c r="C26" s="182"/>
      <c r="D26" s="182"/>
      <c r="E26" s="182"/>
      <c r="F26" s="182"/>
      <c r="G26" s="182"/>
      <c r="H26" s="182"/>
      <c r="I26" s="182"/>
      <c r="J26" s="182"/>
      <c r="K26" s="182"/>
      <c r="L26" s="182"/>
      <c r="M26" s="182"/>
      <c r="N26" s="182"/>
      <c r="O26" s="182"/>
      <c r="P26" s="182"/>
      <c r="Q26" s="182"/>
      <c r="R26" s="182"/>
      <c r="S26" s="182"/>
      <c r="T26" s="183"/>
    </row>
    <row r="27" spans="2:20" x14ac:dyDescent="0.3">
      <c r="B27" s="180"/>
      <c r="C27" s="182"/>
      <c r="D27" s="182"/>
      <c r="E27" s="182"/>
      <c r="F27" s="182"/>
      <c r="G27" s="182"/>
      <c r="H27" s="182"/>
      <c r="I27" s="182"/>
      <c r="J27" s="182"/>
      <c r="K27" s="182"/>
      <c r="L27" s="182"/>
      <c r="M27" s="182"/>
      <c r="N27" s="182"/>
      <c r="O27" s="182"/>
      <c r="P27" s="182"/>
      <c r="Q27" s="182"/>
      <c r="R27" s="182"/>
      <c r="S27" s="182"/>
      <c r="T27" s="183"/>
    </row>
    <row r="28" spans="2:20" x14ac:dyDescent="0.3">
      <c r="B28" s="180"/>
      <c r="C28" s="182"/>
      <c r="D28" s="182"/>
      <c r="E28" s="182"/>
      <c r="F28" s="182"/>
      <c r="G28" s="182"/>
      <c r="H28" s="182"/>
      <c r="I28" s="182"/>
      <c r="J28" s="182"/>
      <c r="K28" s="182"/>
      <c r="L28" s="182"/>
      <c r="M28" s="182"/>
      <c r="N28" s="182"/>
      <c r="O28" s="182"/>
      <c r="P28" s="182"/>
      <c r="Q28" s="182"/>
      <c r="R28" s="182"/>
      <c r="S28" s="182"/>
      <c r="T28" s="183"/>
    </row>
    <row r="29" spans="2:20" x14ac:dyDescent="0.3">
      <c r="B29" s="180"/>
      <c r="C29" s="182"/>
      <c r="D29" s="182"/>
      <c r="E29" s="182"/>
      <c r="F29" s="182"/>
      <c r="G29" s="182"/>
      <c r="H29" s="182"/>
      <c r="I29" s="182"/>
      <c r="J29" s="182"/>
      <c r="K29" s="182"/>
      <c r="L29" s="182"/>
      <c r="M29" s="182"/>
      <c r="N29" s="182"/>
      <c r="O29" s="182"/>
      <c r="P29" s="182"/>
      <c r="Q29" s="182"/>
      <c r="R29" s="182"/>
      <c r="S29" s="182"/>
      <c r="T29" s="183"/>
    </row>
    <row r="30" spans="2:20" x14ac:dyDescent="0.3">
      <c r="B30" s="180"/>
      <c r="C30" s="182"/>
      <c r="D30" s="182"/>
      <c r="E30" s="182"/>
      <c r="F30" s="182"/>
      <c r="G30" s="182"/>
      <c r="H30" s="182"/>
      <c r="I30" s="182"/>
      <c r="J30" s="182"/>
      <c r="K30" s="182"/>
      <c r="L30" s="182"/>
      <c r="M30" s="182"/>
      <c r="N30" s="182"/>
      <c r="O30" s="182"/>
      <c r="P30" s="182"/>
      <c r="Q30" s="182"/>
      <c r="R30" s="182"/>
      <c r="S30" s="182"/>
      <c r="T30" s="183"/>
    </row>
    <row r="31" spans="2:20" x14ac:dyDescent="0.3">
      <c r="B31" s="180"/>
      <c r="C31" s="182"/>
      <c r="D31" s="182"/>
      <c r="E31" s="182"/>
      <c r="F31" s="182"/>
      <c r="G31" s="182"/>
      <c r="H31" s="182"/>
      <c r="I31" s="182"/>
      <c r="J31" s="182"/>
      <c r="K31" s="182"/>
      <c r="L31" s="182"/>
      <c r="M31" s="182"/>
      <c r="N31" s="182"/>
      <c r="O31" s="182"/>
      <c r="P31" s="182"/>
      <c r="Q31" s="182"/>
      <c r="R31" s="182"/>
      <c r="S31" s="182"/>
      <c r="T31" s="183"/>
    </row>
    <row r="32" spans="2:20" x14ac:dyDescent="0.3">
      <c r="B32" s="180"/>
      <c r="C32" s="182"/>
      <c r="D32" s="182"/>
      <c r="E32" s="182"/>
      <c r="F32" s="182"/>
      <c r="G32" s="182"/>
      <c r="H32" s="182"/>
      <c r="I32" s="182"/>
      <c r="J32" s="182"/>
      <c r="K32" s="182"/>
      <c r="L32" s="182"/>
      <c r="M32" s="182"/>
      <c r="N32" s="182"/>
      <c r="O32" s="182"/>
      <c r="P32" s="182"/>
      <c r="Q32" s="182"/>
      <c r="R32" s="182"/>
      <c r="S32" s="182"/>
      <c r="T32" s="183"/>
    </row>
    <row r="33" spans="2:20" x14ac:dyDescent="0.3">
      <c r="B33" s="180"/>
      <c r="C33" s="182"/>
      <c r="D33" s="182"/>
      <c r="E33" s="182"/>
      <c r="F33" s="182"/>
      <c r="G33" s="182"/>
      <c r="H33" s="182"/>
      <c r="I33" s="182"/>
      <c r="J33" s="182"/>
      <c r="K33" s="182"/>
      <c r="L33" s="182"/>
      <c r="M33" s="182"/>
      <c r="N33" s="182"/>
      <c r="O33" s="182"/>
      <c r="P33" s="182"/>
      <c r="Q33" s="182"/>
      <c r="R33" s="182"/>
      <c r="S33" s="182"/>
      <c r="T33" s="183"/>
    </row>
    <row r="34" spans="2:20" x14ac:dyDescent="0.3">
      <c r="B34" s="180"/>
      <c r="C34" s="182"/>
      <c r="D34" s="182"/>
      <c r="E34" s="182"/>
      <c r="F34" s="182"/>
      <c r="G34" s="182"/>
      <c r="H34" s="182"/>
      <c r="I34" s="182"/>
      <c r="J34" s="182"/>
      <c r="K34" s="182"/>
      <c r="L34" s="182"/>
      <c r="M34" s="182"/>
      <c r="N34" s="182"/>
      <c r="O34" s="182"/>
      <c r="P34" s="182"/>
      <c r="Q34" s="182"/>
      <c r="R34" s="182"/>
      <c r="S34" s="182"/>
      <c r="T34" s="183"/>
    </row>
    <row r="35" spans="2:20" x14ac:dyDescent="0.3">
      <c r="B35" s="180"/>
      <c r="C35" s="182"/>
      <c r="D35" s="182"/>
      <c r="E35" s="182"/>
      <c r="F35" s="182"/>
      <c r="G35" s="182"/>
      <c r="H35" s="182"/>
      <c r="I35" s="182"/>
      <c r="J35" s="182"/>
      <c r="K35" s="182"/>
      <c r="L35" s="182"/>
      <c r="M35" s="182"/>
      <c r="N35" s="182"/>
      <c r="O35" s="182"/>
      <c r="P35" s="182"/>
      <c r="Q35" s="182"/>
      <c r="R35" s="182"/>
      <c r="S35" s="182"/>
      <c r="T35" s="183"/>
    </row>
    <row r="36" spans="2:20" x14ac:dyDescent="0.3">
      <c r="B36" s="184"/>
      <c r="C36" s="185"/>
      <c r="D36" s="185"/>
      <c r="E36" s="185"/>
      <c r="F36" s="185"/>
      <c r="G36" s="185"/>
      <c r="H36" s="185"/>
      <c r="I36" s="185"/>
      <c r="J36" s="185"/>
      <c r="K36" s="185"/>
      <c r="L36" s="185"/>
      <c r="M36" s="185"/>
      <c r="N36" s="185"/>
      <c r="O36" s="185"/>
      <c r="P36" s="185"/>
      <c r="Q36" s="185"/>
      <c r="R36" s="185"/>
      <c r="S36" s="185"/>
      <c r="T36" s="186"/>
    </row>
    <row r="96" spans="2:23" x14ac:dyDescent="0.3">
      <c r="B96" s="122"/>
      <c r="C96" s="12"/>
      <c r="D96" s="12" t="s">
        <v>102</v>
      </c>
      <c r="E96" s="12" t="s">
        <v>103</v>
      </c>
      <c r="F96" s="447" t="s">
        <v>105</v>
      </c>
      <c r="G96" s="448"/>
      <c r="H96" s="122"/>
      <c r="P96" s="449" t="s">
        <v>155</v>
      </c>
      <c r="Q96" s="450"/>
      <c r="R96" s="450"/>
      <c r="S96" s="450"/>
      <c r="T96" s="450"/>
      <c r="U96" s="450"/>
      <c r="V96" s="450"/>
      <c r="W96" s="451"/>
    </row>
    <row r="97" spans="2:23" x14ac:dyDescent="0.3">
      <c r="B97" s="123"/>
      <c r="C97" s="136" t="s">
        <v>99</v>
      </c>
      <c r="D97" s="14" t="s">
        <v>101</v>
      </c>
      <c r="E97" s="14" t="s">
        <v>104</v>
      </c>
      <c r="F97" s="12" t="s">
        <v>92</v>
      </c>
      <c r="G97" s="13" t="s">
        <v>106</v>
      </c>
      <c r="H97" s="16" t="s">
        <v>26</v>
      </c>
      <c r="P97" s="280"/>
      <c r="Q97" s="280" t="s">
        <v>31</v>
      </c>
      <c r="R97" s="280" t="s">
        <v>164</v>
      </c>
      <c r="S97" s="280" t="s">
        <v>32</v>
      </c>
      <c r="T97" s="280" t="s">
        <v>165</v>
      </c>
      <c r="U97" s="280" t="s">
        <v>68</v>
      </c>
      <c r="V97" s="280" t="s">
        <v>34</v>
      </c>
      <c r="W97" s="280" t="s">
        <v>166</v>
      </c>
    </row>
    <row r="98" spans="2:23" x14ac:dyDescent="0.3">
      <c r="B98" s="10">
        <v>1</v>
      </c>
      <c r="C98" s="10">
        <v>21</v>
      </c>
      <c r="D98" s="10">
        <v>0.36</v>
      </c>
      <c r="E98" s="153">
        <f>SUM(C98*D98)</f>
        <v>7.56</v>
      </c>
      <c r="F98" s="111">
        <v>2.3E-2</v>
      </c>
      <c r="G98" s="111">
        <v>7.0000000000000007E-2</v>
      </c>
      <c r="H98" s="121">
        <v>0.03</v>
      </c>
      <c r="P98" s="10"/>
      <c r="Q98" s="280" t="s">
        <v>196</v>
      </c>
      <c r="R98" s="146" t="s">
        <v>197</v>
      </c>
      <c r="S98" s="146" t="s">
        <v>196</v>
      </c>
      <c r="T98" s="146" t="s">
        <v>197</v>
      </c>
      <c r="U98" s="146" t="s">
        <v>197</v>
      </c>
      <c r="V98" s="146" t="s">
        <v>196</v>
      </c>
      <c r="W98" s="146" t="s">
        <v>198</v>
      </c>
    </row>
    <row r="99" spans="2:23" x14ac:dyDescent="0.3">
      <c r="B99" s="10">
        <v>2</v>
      </c>
      <c r="C99" s="10">
        <v>21</v>
      </c>
      <c r="D99" s="10">
        <v>0.36</v>
      </c>
      <c r="E99" s="153">
        <f t="shared" ref="E99:E109" si="4">SUM(C99*D99)</f>
        <v>7.56</v>
      </c>
      <c r="F99" s="111">
        <v>1.4999999999999999E-2</v>
      </c>
      <c r="G99" s="111">
        <v>5.6000000000000001E-2</v>
      </c>
      <c r="H99" s="18">
        <v>0.03</v>
      </c>
      <c r="P99" s="10">
        <v>1</v>
      </c>
      <c r="Q99" s="17">
        <f>SUM(demogr!J16)</f>
        <v>4387</v>
      </c>
      <c r="R99" s="124">
        <f t="shared" ref="R99:R110" si="5">SUM(G6/Q99)</f>
        <v>7.5678139958969687E-2</v>
      </c>
      <c r="S99" s="17">
        <f>SUM(demogr!R13)</f>
        <v>4408</v>
      </c>
      <c r="T99" s="124">
        <f t="shared" ref="T99:T110" si="6">SUM(D6/S99)</f>
        <v>6.9105716878402904E-2</v>
      </c>
      <c r="U99" s="124">
        <f t="shared" ref="U99:U110" si="7">SUM(E6/S99)</f>
        <v>0</v>
      </c>
      <c r="V99" s="17">
        <f>SUM(demogr!F16)</f>
        <v>4282</v>
      </c>
      <c r="W99" s="124">
        <f t="shared" ref="W99:W110" si="8">SUM(H6/V99)</f>
        <v>3.3395609528257826E-2</v>
      </c>
    </row>
    <row r="100" spans="2:23" x14ac:dyDescent="0.3">
      <c r="B100" s="10">
        <v>3</v>
      </c>
      <c r="C100" s="10">
        <v>21</v>
      </c>
      <c r="D100" s="10">
        <v>0.36</v>
      </c>
      <c r="E100" s="153">
        <f t="shared" si="4"/>
        <v>7.56</v>
      </c>
      <c r="F100" s="111">
        <v>2.1000000000000001E-2</v>
      </c>
      <c r="G100" s="111">
        <v>5.2999999999999999E-2</v>
      </c>
      <c r="H100" s="18">
        <v>0.03</v>
      </c>
      <c r="P100" s="10">
        <v>2</v>
      </c>
      <c r="Q100" s="17">
        <f>SUM(Q99)</f>
        <v>4387</v>
      </c>
      <c r="R100" s="124">
        <f t="shared" si="5"/>
        <v>8.7759288807841354E-2</v>
      </c>
      <c r="S100" s="17">
        <f>SUM(S99)</f>
        <v>4408</v>
      </c>
      <c r="T100" s="124">
        <f t="shared" si="6"/>
        <v>0.13399251361161524</v>
      </c>
      <c r="U100" s="124">
        <f t="shared" si="7"/>
        <v>0</v>
      </c>
      <c r="V100" s="17">
        <f>SUM(V99)</f>
        <v>4282</v>
      </c>
      <c r="W100" s="124">
        <f t="shared" si="8"/>
        <v>0.20504437178888371</v>
      </c>
    </row>
    <row r="101" spans="2:23" x14ac:dyDescent="0.3">
      <c r="B101" s="10">
        <v>4</v>
      </c>
      <c r="C101" s="10">
        <v>21</v>
      </c>
      <c r="D101" s="10">
        <v>0.36</v>
      </c>
      <c r="E101" s="153">
        <f t="shared" si="4"/>
        <v>7.56</v>
      </c>
      <c r="F101" s="111">
        <v>1.9E-2</v>
      </c>
      <c r="G101" s="111">
        <v>4.2999999999999997E-2</v>
      </c>
      <c r="H101" s="18">
        <v>0.03</v>
      </c>
      <c r="P101" s="10">
        <v>3</v>
      </c>
      <c r="Q101" s="17">
        <f>SUM(Q99)</f>
        <v>4387</v>
      </c>
      <c r="R101" s="124">
        <f t="shared" si="5"/>
        <v>0.19671757465238204</v>
      </c>
      <c r="S101" s="17">
        <f>SUM(S99)</f>
        <v>4408</v>
      </c>
      <c r="T101" s="124">
        <f t="shared" si="6"/>
        <v>0.14330921052631579</v>
      </c>
      <c r="U101" s="124">
        <f t="shared" si="7"/>
        <v>0</v>
      </c>
      <c r="V101" s="17">
        <f>SUM(V99)</f>
        <v>4282</v>
      </c>
      <c r="W101" s="124">
        <f t="shared" si="8"/>
        <v>0.32087809434843528</v>
      </c>
    </row>
    <row r="102" spans="2:23" x14ac:dyDescent="0.3">
      <c r="B102" s="10">
        <v>5</v>
      </c>
      <c r="C102" s="10">
        <v>21</v>
      </c>
      <c r="D102" s="10">
        <v>0.35</v>
      </c>
      <c r="E102" s="153">
        <f t="shared" si="4"/>
        <v>7.35</v>
      </c>
      <c r="F102" s="111">
        <v>1.4999999999999999E-2</v>
      </c>
      <c r="G102" s="111">
        <v>3.4000000000000002E-2</v>
      </c>
      <c r="H102" s="18">
        <v>0.03</v>
      </c>
      <c r="P102" s="10">
        <v>4</v>
      </c>
      <c r="Q102" s="17"/>
      <c r="R102" s="124" t="e">
        <f t="shared" si="5"/>
        <v>#DIV/0!</v>
      </c>
      <c r="S102" s="17">
        <f>SUM(S99)</f>
        <v>4408</v>
      </c>
      <c r="T102" s="124">
        <f t="shared" si="6"/>
        <v>0.33613566243194193</v>
      </c>
      <c r="U102" s="124">
        <f t="shared" si="7"/>
        <v>0</v>
      </c>
      <c r="V102" s="17">
        <f>SUM(V99)</f>
        <v>4282</v>
      </c>
      <c r="W102" s="124">
        <f t="shared" si="8"/>
        <v>0.51588042970574499</v>
      </c>
    </row>
    <row r="103" spans="2:23" x14ac:dyDescent="0.3">
      <c r="B103" s="10">
        <v>6</v>
      </c>
      <c r="C103" s="10">
        <v>21</v>
      </c>
      <c r="D103" s="10">
        <v>0.35</v>
      </c>
      <c r="E103" s="153">
        <f t="shared" si="4"/>
        <v>7.35</v>
      </c>
      <c r="F103" s="111">
        <v>1.7000000000000001E-2</v>
      </c>
      <c r="G103" s="111">
        <v>3.4000000000000002E-2</v>
      </c>
      <c r="H103" s="18">
        <v>0.03</v>
      </c>
      <c r="P103" s="10">
        <v>5</v>
      </c>
      <c r="Q103" s="17"/>
      <c r="R103" s="124" t="e">
        <f t="shared" si="5"/>
        <v>#DIV/0!</v>
      </c>
      <c r="S103" s="17">
        <f>SUM(S99)</f>
        <v>4408</v>
      </c>
      <c r="T103" s="124">
        <f t="shared" si="6"/>
        <v>0.49001928312159709</v>
      </c>
      <c r="U103" s="124">
        <f t="shared" si="7"/>
        <v>0</v>
      </c>
      <c r="V103" s="17">
        <f>SUM(V99)</f>
        <v>4282</v>
      </c>
      <c r="W103" s="124">
        <f t="shared" si="8"/>
        <v>0.85941148995796357</v>
      </c>
    </row>
    <row r="104" spans="2:23" x14ac:dyDescent="0.3">
      <c r="B104" s="10">
        <v>7</v>
      </c>
      <c r="C104" s="10">
        <v>21</v>
      </c>
      <c r="D104" s="10">
        <v>0.35</v>
      </c>
      <c r="E104" s="153">
        <f t="shared" si="4"/>
        <v>7.35</v>
      </c>
      <c r="F104" s="111">
        <v>1.7000000000000001E-2</v>
      </c>
      <c r="G104" s="111">
        <v>3.2000000000000001E-2</v>
      </c>
      <c r="H104" s="18">
        <v>0.03</v>
      </c>
      <c r="P104" s="10">
        <v>6</v>
      </c>
      <c r="Q104" s="17"/>
      <c r="R104" s="124" t="e">
        <f t="shared" si="5"/>
        <v>#DIV/0!</v>
      </c>
      <c r="S104" s="17">
        <f>SUM(S99)</f>
        <v>4408</v>
      </c>
      <c r="T104" s="124">
        <f t="shared" si="6"/>
        <v>0.57780694192377491</v>
      </c>
      <c r="U104" s="124">
        <f t="shared" si="7"/>
        <v>0</v>
      </c>
      <c r="V104" s="17">
        <f>SUM(V99)</f>
        <v>4282</v>
      </c>
      <c r="W104" s="124">
        <f t="shared" si="8"/>
        <v>0.96800560485754317</v>
      </c>
    </row>
    <row r="105" spans="2:23" x14ac:dyDescent="0.3">
      <c r="B105" s="10">
        <v>8</v>
      </c>
      <c r="C105" s="10">
        <v>21</v>
      </c>
      <c r="D105" s="10"/>
      <c r="E105" s="153">
        <f t="shared" si="4"/>
        <v>0</v>
      </c>
      <c r="F105" s="111">
        <v>1.4999999999999999E-2</v>
      </c>
      <c r="G105" s="111">
        <v>2.8000000000000001E-2</v>
      </c>
      <c r="H105" s="18">
        <v>0.03</v>
      </c>
      <c r="P105" s="10">
        <v>7</v>
      </c>
      <c r="Q105" s="17"/>
      <c r="R105" s="124" t="e">
        <f t="shared" si="5"/>
        <v>#DIV/0!</v>
      </c>
      <c r="S105" s="17">
        <f>SUM(S99)</f>
        <v>4408</v>
      </c>
      <c r="T105" s="124">
        <f t="shared" si="6"/>
        <v>0.65231805807622512</v>
      </c>
      <c r="U105" s="124">
        <f t="shared" si="7"/>
        <v>0</v>
      </c>
      <c r="V105" s="17">
        <f>SUM(V99)</f>
        <v>4282</v>
      </c>
      <c r="W105" s="124">
        <f t="shared" si="8"/>
        <v>1.0492760392340028</v>
      </c>
    </row>
    <row r="106" spans="2:23" x14ac:dyDescent="0.3">
      <c r="B106" s="10">
        <v>9</v>
      </c>
      <c r="C106" s="10">
        <v>21</v>
      </c>
      <c r="D106" s="10"/>
      <c r="E106" s="153">
        <f t="shared" si="4"/>
        <v>0</v>
      </c>
      <c r="F106" s="111">
        <v>1.4E-2</v>
      </c>
      <c r="G106" s="111">
        <v>2.5000000000000001E-2</v>
      </c>
      <c r="H106" s="18">
        <v>0.03</v>
      </c>
      <c r="P106" s="10">
        <v>8</v>
      </c>
      <c r="Q106" s="17"/>
      <c r="R106" s="124" t="e">
        <f t="shared" si="5"/>
        <v>#DIV/0!</v>
      </c>
      <c r="S106" s="17">
        <f>SUM(S99)</f>
        <v>4408</v>
      </c>
      <c r="T106" s="124">
        <f t="shared" si="6"/>
        <v>0.73239496370235935</v>
      </c>
      <c r="U106" s="124">
        <f t="shared" si="7"/>
        <v>0</v>
      </c>
      <c r="V106" s="17">
        <f>SUM(V99)</f>
        <v>4282</v>
      </c>
      <c r="W106" s="124">
        <f t="shared" si="8"/>
        <v>1.2225595516113965</v>
      </c>
    </row>
    <row r="107" spans="2:23" x14ac:dyDescent="0.3">
      <c r="B107" s="10">
        <v>10</v>
      </c>
      <c r="C107" s="10">
        <v>21</v>
      </c>
      <c r="D107" s="10"/>
      <c r="E107" s="153">
        <f t="shared" si="4"/>
        <v>0</v>
      </c>
      <c r="F107" s="111">
        <v>1.2E-2</v>
      </c>
      <c r="G107" s="111">
        <v>2.3E-2</v>
      </c>
      <c r="H107" s="18">
        <v>0.03</v>
      </c>
      <c r="P107" s="10">
        <v>9</v>
      </c>
      <c r="Q107" s="17"/>
      <c r="R107" s="124" t="e">
        <f t="shared" si="5"/>
        <v>#DIV/0!</v>
      </c>
      <c r="S107" s="17">
        <f>SUM(S99)</f>
        <v>4408</v>
      </c>
      <c r="T107" s="124">
        <f t="shared" si="6"/>
        <v>0.81054310344827585</v>
      </c>
      <c r="U107" s="124">
        <f t="shared" si="7"/>
        <v>0</v>
      </c>
      <c r="V107" s="17">
        <f>SUM(V99)</f>
        <v>4282</v>
      </c>
      <c r="W107" s="124">
        <f t="shared" si="8"/>
        <v>1.1746847267631948</v>
      </c>
    </row>
    <row r="108" spans="2:23" x14ac:dyDescent="0.3">
      <c r="B108" s="10">
        <v>11</v>
      </c>
      <c r="C108" s="10">
        <v>21</v>
      </c>
      <c r="D108" s="10"/>
      <c r="E108" s="153">
        <f t="shared" si="4"/>
        <v>0</v>
      </c>
      <c r="F108" s="111">
        <v>1.0999999999999999E-2</v>
      </c>
      <c r="G108" s="111">
        <v>2.1000000000000001E-2</v>
      </c>
      <c r="H108" s="18">
        <v>0.03</v>
      </c>
      <c r="P108" s="10">
        <v>10</v>
      </c>
      <c r="Q108" s="17"/>
      <c r="R108" s="124" t="e">
        <f t="shared" si="5"/>
        <v>#DIV/0!</v>
      </c>
      <c r="S108" s="17">
        <f>SUM(S99)</f>
        <v>4408</v>
      </c>
      <c r="T108" s="124">
        <f t="shared" si="6"/>
        <v>0.99863861161524492</v>
      </c>
      <c r="U108" s="124">
        <f t="shared" si="7"/>
        <v>0</v>
      </c>
      <c r="V108" s="17">
        <f>SUM(V99)</f>
        <v>4282</v>
      </c>
      <c r="W108" s="124">
        <f t="shared" si="8"/>
        <v>1.2552545539467539</v>
      </c>
    </row>
    <row r="109" spans="2:23" x14ac:dyDescent="0.3">
      <c r="B109" s="10">
        <v>12</v>
      </c>
      <c r="C109" s="10">
        <v>21</v>
      </c>
      <c r="D109" s="10"/>
      <c r="E109" s="153">
        <f t="shared" si="4"/>
        <v>0</v>
      </c>
      <c r="F109" s="111">
        <v>1.2E-2</v>
      </c>
      <c r="G109" s="111">
        <v>0.02</v>
      </c>
      <c r="H109" s="18">
        <v>0.03</v>
      </c>
      <c r="P109" s="10">
        <v>11</v>
      </c>
      <c r="Q109" s="17"/>
      <c r="R109" s="124" t="e">
        <f t="shared" si="5"/>
        <v>#DIV/0!</v>
      </c>
      <c r="S109" s="17">
        <f>SUM(S99)</f>
        <v>4408</v>
      </c>
      <c r="T109" s="124">
        <f t="shared" si="6"/>
        <v>1.0831694646098002</v>
      </c>
      <c r="U109" s="124">
        <f t="shared" si="7"/>
        <v>0</v>
      </c>
      <c r="V109" s="17">
        <f>SUM(V99)</f>
        <v>4282</v>
      </c>
      <c r="W109" s="124">
        <f t="shared" si="8"/>
        <v>1.5016347501167679</v>
      </c>
    </row>
    <row r="110" spans="2:23" x14ac:dyDescent="0.3">
      <c r="P110" s="10">
        <v>12</v>
      </c>
      <c r="Q110" s="17"/>
      <c r="R110" s="124" t="e">
        <f t="shared" si="5"/>
        <v>#DIV/0!</v>
      </c>
      <c r="S110" s="17">
        <f>SUM(S99)</f>
        <v>4408</v>
      </c>
      <c r="T110" s="124">
        <f t="shared" si="6"/>
        <v>1.4686932849364791</v>
      </c>
      <c r="U110" s="124">
        <f t="shared" si="7"/>
        <v>0</v>
      </c>
      <c r="V110" s="17">
        <f>SUM(V99)</f>
        <v>4282</v>
      </c>
      <c r="W110" s="124">
        <f t="shared" si="8"/>
        <v>2.0361980382998599</v>
      </c>
    </row>
  </sheetData>
  <mergeCells count="3">
    <mergeCell ref="P96:W96"/>
    <mergeCell ref="F96:G96"/>
    <mergeCell ref="B3:H4"/>
  </mergeCells>
  <hyperlinks>
    <hyperlink ref="F96:G96" location="sykefr!A1" display="sjukefråvere i %"/>
    <hyperlink ref="C97" location="'tal tils'!A1" display="tal tils"/>
    <hyperlink ref="A1" location="FREMSIDE_ØKONOMI!A1" display="TILBAKE TIL FRAMSIDA"/>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D78"/>
  <sheetViews>
    <sheetView topLeftCell="A13" workbookViewId="0"/>
  </sheetViews>
  <sheetFormatPr baseColWidth="10" defaultColWidth="11.453125" defaultRowHeight="12" x14ac:dyDescent="0.3"/>
  <cols>
    <col min="1" max="1" width="2.1796875" style="1" customWidth="1"/>
    <col min="2" max="2" width="2.81640625" style="1" customWidth="1"/>
    <col min="3" max="9" width="6.7265625" style="1" customWidth="1"/>
    <col min="10" max="10" width="7.453125" style="1" customWidth="1"/>
    <col min="11" max="16384" width="11.453125" style="1"/>
  </cols>
  <sheetData>
    <row r="1" spans="1:30" ht="14.5" x14ac:dyDescent="0.35">
      <c r="A1" s="163" t="s">
        <v>36</v>
      </c>
      <c r="B1" s="2"/>
      <c r="C1" s="2"/>
      <c r="D1" s="2"/>
      <c r="G1" s="2"/>
      <c r="H1" s="2"/>
      <c r="I1" s="438"/>
      <c r="J1" s="438"/>
      <c r="K1" s="438"/>
      <c r="L1" s="2"/>
      <c r="M1" s="2"/>
      <c r="N1" s="2"/>
      <c r="O1" s="2"/>
    </row>
    <row r="2" spans="1:30" ht="15" customHeight="1" x14ac:dyDescent="0.3">
      <c r="A2" s="438"/>
      <c r="B2" s="438"/>
      <c r="C2" s="438"/>
      <c r="D2" s="438"/>
      <c r="E2" s="438"/>
      <c r="F2" s="438"/>
      <c r="G2" s="438"/>
      <c r="H2" s="438"/>
      <c r="I2" s="438"/>
      <c r="J2" s="438"/>
      <c r="K2" s="438"/>
      <c r="L2" s="438"/>
      <c r="M2" s="438"/>
      <c r="N2" s="2"/>
      <c r="O2" s="2"/>
      <c r="P2" s="2"/>
      <c r="Q2" s="2"/>
      <c r="R2" s="2"/>
      <c r="S2" s="2"/>
      <c r="T2" s="2"/>
      <c r="U2" s="2"/>
      <c r="V2" s="2"/>
      <c r="W2" s="2"/>
      <c r="X2" s="2"/>
      <c r="Y2" s="2"/>
      <c r="Z2" s="2"/>
      <c r="AA2" s="2"/>
      <c r="AB2" s="2"/>
      <c r="AC2" s="2"/>
      <c r="AD2" s="2"/>
    </row>
    <row r="3" spans="1:30" ht="12" customHeight="1" x14ac:dyDescent="0.3">
      <c r="A3" s="2"/>
      <c r="B3" s="432" t="s">
        <v>491</v>
      </c>
      <c r="C3" s="433"/>
      <c r="D3" s="433"/>
      <c r="E3" s="433"/>
      <c r="F3" s="433"/>
      <c r="G3" s="434"/>
      <c r="H3" s="254" t="s">
        <v>490</v>
      </c>
      <c r="I3" s="44" t="s">
        <v>26</v>
      </c>
      <c r="J3" s="233"/>
      <c r="K3" s="2"/>
      <c r="L3" s="2"/>
      <c r="M3" s="2"/>
      <c r="N3" s="2"/>
      <c r="O3" s="2"/>
      <c r="P3" s="2"/>
      <c r="Q3" s="2"/>
      <c r="R3" s="177"/>
      <c r="S3" s="178"/>
      <c r="T3" s="178"/>
      <c r="U3" s="178"/>
      <c r="V3" s="178"/>
      <c r="W3" s="178"/>
      <c r="X3" s="179"/>
      <c r="Y3" s="2"/>
      <c r="Z3" s="2"/>
      <c r="AA3" s="2"/>
      <c r="AB3" s="2"/>
      <c r="AC3" s="2"/>
      <c r="AD3" s="2"/>
    </row>
    <row r="4" spans="1:30" ht="12" customHeight="1" x14ac:dyDescent="0.3">
      <c r="A4" s="2"/>
      <c r="B4" s="435"/>
      <c r="C4" s="436"/>
      <c r="D4" s="436"/>
      <c r="E4" s="436"/>
      <c r="F4" s="436"/>
      <c r="G4" s="437"/>
      <c r="H4" s="23" t="s">
        <v>29</v>
      </c>
      <c r="I4" s="3" t="s">
        <v>30</v>
      </c>
      <c r="J4" s="234"/>
      <c r="K4" s="2"/>
      <c r="L4" s="2"/>
      <c r="M4" s="2"/>
      <c r="N4" s="2"/>
      <c r="O4" s="2"/>
      <c r="P4" s="2"/>
      <c r="Q4" s="2"/>
      <c r="R4" s="180" t="s">
        <v>762</v>
      </c>
      <c r="S4" s="182"/>
      <c r="T4" s="182"/>
      <c r="U4" s="182"/>
      <c r="V4" s="182"/>
      <c r="W4" s="182"/>
      <c r="X4" s="183"/>
      <c r="Y4" s="2"/>
      <c r="Z4" s="2"/>
      <c r="AA4" s="2"/>
      <c r="AB4" s="2"/>
      <c r="AC4" s="2"/>
      <c r="AD4" s="2"/>
    </row>
    <row r="5" spans="1:30" ht="12" customHeight="1" x14ac:dyDescent="0.3">
      <c r="A5" s="2"/>
      <c r="B5" s="253"/>
      <c r="C5" s="160" t="s">
        <v>209</v>
      </c>
      <c r="D5" s="253" t="s">
        <v>210</v>
      </c>
      <c r="E5" s="253" t="s">
        <v>33</v>
      </c>
      <c r="F5" s="253" t="s">
        <v>31</v>
      </c>
      <c r="G5" s="253" t="s">
        <v>34</v>
      </c>
      <c r="H5" s="26" t="s">
        <v>2</v>
      </c>
      <c r="I5" s="43" t="s">
        <v>35</v>
      </c>
      <c r="J5" s="26" t="s">
        <v>154</v>
      </c>
      <c r="K5" s="2"/>
      <c r="L5" s="2"/>
      <c r="M5" s="2"/>
      <c r="N5" s="2"/>
      <c r="O5" s="2"/>
      <c r="P5" s="2"/>
      <c r="Q5" s="2"/>
      <c r="R5" s="180" t="s">
        <v>569</v>
      </c>
      <c r="S5" s="182"/>
      <c r="T5" s="182"/>
      <c r="U5" s="182"/>
      <c r="V5" s="182"/>
      <c r="W5" s="182"/>
      <c r="X5" s="183"/>
      <c r="Y5" s="2"/>
      <c r="Z5" s="2"/>
      <c r="AA5" s="2"/>
      <c r="AB5" s="2"/>
      <c r="AC5" s="2"/>
      <c r="AD5" s="2"/>
    </row>
    <row r="6" spans="1:30" ht="12" customHeight="1" x14ac:dyDescent="0.3">
      <c r="A6" s="2"/>
      <c r="B6" s="5">
        <v>1</v>
      </c>
      <c r="C6" s="193">
        <v>1002</v>
      </c>
      <c r="D6" s="211">
        <v>1000</v>
      </c>
      <c r="E6" s="214">
        <f>SUM(C6-D6)</f>
        <v>2</v>
      </c>
      <c r="F6" s="214">
        <v>1081</v>
      </c>
      <c r="G6" s="214">
        <v>2092</v>
      </c>
      <c r="H6" s="41">
        <f>SUM(C6/D$17)</f>
        <v>0.1002</v>
      </c>
      <c r="I6" s="28">
        <f>SUM(D6/D$17)</f>
        <v>0.1</v>
      </c>
      <c r="J6" s="218">
        <f>SUM(H6-I6)</f>
        <v>1.9999999999999185E-4</v>
      </c>
      <c r="K6" s="2"/>
      <c r="L6" s="2"/>
      <c r="M6" s="2"/>
      <c r="N6" s="2"/>
      <c r="O6" s="2"/>
      <c r="P6" s="2"/>
      <c r="Q6" s="2"/>
      <c r="R6" s="180"/>
      <c r="S6" s="182"/>
      <c r="T6" s="182"/>
      <c r="U6" s="182"/>
      <c r="V6" s="182"/>
      <c r="W6" s="182"/>
      <c r="X6" s="183"/>
      <c r="Y6" s="2"/>
      <c r="Z6" s="2"/>
      <c r="AA6" s="2"/>
      <c r="AB6" s="2"/>
      <c r="AC6" s="2"/>
      <c r="AD6" s="2"/>
    </row>
    <row r="7" spans="1:30" ht="12" customHeight="1" x14ac:dyDescent="0.3">
      <c r="A7" s="2"/>
      <c r="B7" s="5">
        <v>2</v>
      </c>
      <c r="C7" s="193">
        <v>2005</v>
      </c>
      <c r="D7" s="211">
        <v>2000</v>
      </c>
      <c r="E7" s="214">
        <f t="shared" ref="E7:E17" si="0">SUM(C7-D7)</f>
        <v>5</v>
      </c>
      <c r="F7" s="214">
        <v>2164</v>
      </c>
      <c r="G7" s="214">
        <v>2092</v>
      </c>
      <c r="H7" s="41">
        <f t="shared" ref="H7:H17" si="1">SUM(C7/D$17)</f>
        <v>0.20050000000000001</v>
      </c>
      <c r="I7" s="28">
        <f t="shared" ref="I7:I17" si="2">SUM(D7/D$17)</f>
        <v>0.2</v>
      </c>
      <c r="J7" s="218">
        <f t="shared" ref="J7:J17" si="3">SUM(H7-I7)</f>
        <v>5.0000000000000044E-4</v>
      </c>
      <c r="K7" s="2"/>
      <c r="L7" s="2"/>
      <c r="M7" s="2"/>
      <c r="N7" s="2"/>
      <c r="O7" s="2"/>
      <c r="P7" s="2"/>
      <c r="Q7" s="2"/>
      <c r="R7" s="180"/>
      <c r="S7" s="182"/>
      <c r="T7" s="182"/>
      <c r="U7" s="182"/>
      <c r="V7" s="182"/>
      <c r="W7" s="182"/>
      <c r="X7" s="183"/>
      <c r="Y7" s="2"/>
      <c r="Z7" s="2"/>
      <c r="AA7" s="2"/>
      <c r="AB7" s="2"/>
      <c r="AC7" s="2"/>
      <c r="AD7" s="2"/>
    </row>
    <row r="8" spans="1:30" ht="12" customHeight="1" x14ac:dyDescent="0.3">
      <c r="A8" s="2"/>
      <c r="B8" s="5">
        <v>3</v>
      </c>
      <c r="C8" s="193">
        <v>4000</v>
      </c>
      <c r="D8" s="211">
        <v>4000</v>
      </c>
      <c r="E8" s="214">
        <f t="shared" si="0"/>
        <v>0</v>
      </c>
      <c r="F8" s="214">
        <v>2700</v>
      </c>
      <c r="G8" s="214">
        <v>3138</v>
      </c>
      <c r="H8" s="41">
        <f t="shared" si="1"/>
        <v>0.4</v>
      </c>
      <c r="I8" s="28">
        <f t="shared" si="2"/>
        <v>0.4</v>
      </c>
      <c r="J8" s="218">
        <f t="shared" si="3"/>
        <v>0</v>
      </c>
      <c r="K8" s="2"/>
      <c r="L8" s="2"/>
      <c r="M8" s="2"/>
      <c r="N8" s="2"/>
      <c r="O8" s="2"/>
      <c r="P8" s="2"/>
      <c r="Q8" s="2"/>
      <c r="R8" s="180"/>
      <c r="S8" s="182"/>
      <c r="T8" s="182"/>
      <c r="U8" s="182"/>
      <c r="V8" s="182"/>
      <c r="W8" s="182"/>
      <c r="X8" s="183"/>
      <c r="Y8" s="2"/>
      <c r="Z8" s="2"/>
      <c r="AA8" s="2"/>
      <c r="AB8" s="2"/>
      <c r="AC8" s="2"/>
      <c r="AD8" s="2"/>
    </row>
    <row r="9" spans="1:30" ht="12" customHeight="1" x14ac:dyDescent="0.3">
      <c r="A9" s="2"/>
      <c r="B9" s="5">
        <v>4</v>
      </c>
      <c r="C9" s="193">
        <v>4000</v>
      </c>
      <c r="D9" s="211">
        <v>4000</v>
      </c>
      <c r="E9" s="214">
        <f t="shared" si="0"/>
        <v>0</v>
      </c>
      <c r="F9" s="214">
        <v>3600</v>
      </c>
      <c r="G9" s="214">
        <v>4184</v>
      </c>
      <c r="H9" s="41">
        <f t="shared" si="1"/>
        <v>0.4</v>
      </c>
      <c r="I9" s="28">
        <f t="shared" si="2"/>
        <v>0.4</v>
      </c>
      <c r="J9" s="218">
        <f t="shared" si="3"/>
        <v>0</v>
      </c>
      <c r="K9" s="2"/>
      <c r="L9" s="2"/>
      <c r="M9" s="2"/>
      <c r="N9" s="2"/>
      <c r="O9" s="2"/>
      <c r="P9" s="2"/>
      <c r="Q9" s="2"/>
      <c r="R9" s="180"/>
      <c r="S9" s="182"/>
      <c r="T9" s="182"/>
      <c r="U9" s="182"/>
      <c r="V9" s="182"/>
      <c r="W9" s="182"/>
      <c r="X9" s="183"/>
      <c r="Y9" s="2"/>
      <c r="Z9" s="2"/>
      <c r="AA9" s="2"/>
      <c r="AB9" s="2"/>
      <c r="AC9" s="2"/>
      <c r="AD9" s="2"/>
    </row>
    <row r="10" spans="1:30" ht="12" customHeight="1" x14ac:dyDescent="0.3">
      <c r="A10" s="2"/>
      <c r="B10" s="5">
        <v>5</v>
      </c>
      <c r="C10" s="193">
        <v>5000</v>
      </c>
      <c r="D10" s="211">
        <v>5000</v>
      </c>
      <c r="E10" s="214">
        <f t="shared" si="0"/>
        <v>0</v>
      </c>
      <c r="F10" s="214">
        <v>4500</v>
      </c>
      <c r="G10" s="214">
        <v>5230</v>
      </c>
      <c r="H10" s="41">
        <f t="shared" si="1"/>
        <v>0.5</v>
      </c>
      <c r="I10" s="28">
        <f t="shared" si="2"/>
        <v>0.5</v>
      </c>
      <c r="J10" s="218">
        <f t="shared" si="3"/>
        <v>0</v>
      </c>
      <c r="K10" s="2"/>
      <c r="L10" s="2"/>
      <c r="M10" s="2"/>
      <c r="N10" s="2"/>
      <c r="O10" s="2"/>
      <c r="P10" s="2"/>
      <c r="Q10" s="2"/>
      <c r="R10" s="180"/>
      <c r="S10" s="182"/>
      <c r="T10" s="182"/>
      <c r="U10" s="182"/>
      <c r="V10" s="182"/>
      <c r="W10" s="182"/>
      <c r="X10" s="183"/>
      <c r="Y10" s="2"/>
      <c r="Z10" s="2"/>
      <c r="AA10" s="2"/>
      <c r="AB10" s="2"/>
      <c r="AC10" s="2"/>
      <c r="AD10" s="2"/>
    </row>
    <row r="11" spans="1:30" ht="12" customHeight="1" x14ac:dyDescent="0.3">
      <c r="A11" s="2"/>
      <c r="B11" s="5">
        <v>6</v>
      </c>
      <c r="C11" s="193">
        <v>6000</v>
      </c>
      <c r="D11" s="211">
        <v>6000</v>
      </c>
      <c r="E11" s="214">
        <f t="shared" si="0"/>
        <v>0</v>
      </c>
      <c r="F11" s="214">
        <v>5400</v>
      </c>
      <c r="G11" s="214">
        <v>6276</v>
      </c>
      <c r="H11" s="41">
        <f t="shared" si="1"/>
        <v>0.6</v>
      </c>
      <c r="I11" s="28">
        <f t="shared" si="2"/>
        <v>0.6</v>
      </c>
      <c r="J11" s="218">
        <f t="shared" si="3"/>
        <v>0</v>
      </c>
      <c r="K11" s="2"/>
      <c r="L11" s="2"/>
      <c r="M11" s="2"/>
      <c r="N11" s="2"/>
      <c r="O11" s="2"/>
      <c r="P11" s="2"/>
      <c r="Q11" s="2"/>
      <c r="R11" s="180"/>
      <c r="S11" s="182"/>
      <c r="T11" s="182"/>
      <c r="U11" s="182"/>
      <c r="V11" s="182"/>
      <c r="W11" s="182"/>
      <c r="X11" s="183"/>
      <c r="Y11" s="2"/>
      <c r="Z11" s="2"/>
      <c r="AA11" s="2"/>
      <c r="AB11" s="2"/>
      <c r="AC11" s="2"/>
      <c r="AD11" s="2"/>
    </row>
    <row r="12" spans="1:30" ht="12" customHeight="1" x14ac:dyDescent="0.3">
      <c r="A12" s="2"/>
      <c r="B12" s="5">
        <v>7</v>
      </c>
      <c r="C12" s="193">
        <v>7333</v>
      </c>
      <c r="D12" s="211">
        <v>7333</v>
      </c>
      <c r="E12" s="214">
        <f t="shared" si="0"/>
        <v>0</v>
      </c>
      <c r="F12" s="214">
        <v>6300</v>
      </c>
      <c r="G12" s="214">
        <v>7322</v>
      </c>
      <c r="H12" s="41">
        <f t="shared" si="1"/>
        <v>0.73329999999999995</v>
      </c>
      <c r="I12" s="28">
        <f t="shared" si="2"/>
        <v>0.73329999999999995</v>
      </c>
      <c r="J12" s="218">
        <f t="shared" si="3"/>
        <v>0</v>
      </c>
      <c r="K12" s="2"/>
      <c r="L12" s="2"/>
      <c r="M12" s="2"/>
      <c r="N12" s="2"/>
      <c r="O12" s="2"/>
      <c r="P12" s="2"/>
      <c r="Q12" s="2"/>
      <c r="R12" s="180"/>
      <c r="S12" s="182"/>
      <c r="T12" s="182"/>
      <c r="U12" s="182"/>
      <c r="V12" s="182"/>
      <c r="W12" s="182"/>
      <c r="X12" s="183"/>
      <c r="Y12" s="2"/>
      <c r="Z12" s="2"/>
      <c r="AA12" s="2"/>
      <c r="AB12" s="2"/>
      <c r="AC12" s="2"/>
      <c r="AD12" s="2"/>
    </row>
    <row r="13" spans="1:30" ht="12" customHeight="1" x14ac:dyDescent="0.3">
      <c r="A13" s="2"/>
      <c r="B13" s="5">
        <v>8</v>
      </c>
      <c r="C13" s="193">
        <v>8000</v>
      </c>
      <c r="D13" s="211">
        <v>8000</v>
      </c>
      <c r="E13" s="214">
        <f t="shared" si="0"/>
        <v>0</v>
      </c>
      <c r="F13" s="214">
        <v>7200</v>
      </c>
      <c r="G13" s="214">
        <v>8369</v>
      </c>
      <c r="H13" s="41">
        <f t="shared" si="1"/>
        <v>0.8</v>
      </c>
      <c r="I13" s="28">
        <f t="shared" si="2"/>
        <v>0.8</v>
      </c>
      <c r="J13" s="218">
        <f t="shared" si="3"/>
        <v>0</v>
      </c>
      <c r="K13" s="2"/>
      <c r="L13" s="2"/>
      <c r="M13" s="2"/>
      <c r="N13" s="2"/>
      <c r="O13" s="2"/>
      <c r="P13" s="2"/>
      <c r="Q13" s="2"/>
      <c r="R13" s="180"/>
      <c r="S13" s="182"/>
      <c r="T13" s="182"/>
      <c r="U13" s="182"/>
      <c r="V13" s="182"/>
      <c r="W13" s="182"/>
      <c r="X13" s="183"/>
      <c r="Y13" s="2"/>
      <c r="Z13" s="2"/>
      <c r="AA13" s="2"/>
      <c r="AB13" s="2"/>
      <c r="AC13" s="2"/>
      <c r="AD13" s="2"/>
    </row>
    <row r="14" spans="1:30" ht="12" customHeight="1" x14ac:dyDescent="0.3">
      <c r="A14" s="2"/>
      <c r="B14" s="5">
        <v>9</v>
      </c>
      <c r="C14" s="193"/>
      <c r="D14" s="211">
        <v>9333</v>
      </c>
      <c r="E14" s="214">
        <f t="shared" si="0"/>
        <v>-9333</v>
      </c>
      <c r="F14" s="214">
        <v>8100</v>
      </c>
      <c r="G14" s="214">
        <v>9415</v>
      </c>
      <c r="H14" s="41">
        <f t="shared" si="1"/>
        <v>0</v>
      </c>
      <c r="I14" s="28">
        <f t="shared" si="2"/>
        <v>0.93330000000000002</v>
      </c>
      <c r="J14" s="218">
        <f t="shared" si="3"/>
        <v>-0.93330000000000002</v>
      </c>
      <c r="K14" s="2"/>
      <c r="L14" s="2"/>
      <c r="M14" s="2"/>
      <c r="N14" s="2"/>
      <c r="O14" s="2"/>
      <c r="P14" s="2"/>
      <c r="Q14" s="2"/>
      <c r="R14" s="180"/>
      <c r="S14" s="182"/>
      <c r="T14" s="182"/>
      <c r="U14" s="182"/>
      <c r="V14" s="182"/>
      <c r="W14" s="182"/>
      <c r="X14" s="183"/>
      <c r="Y14" s="2"/>
      <c r="Z14" s="2"/>
      <c r="AA14" s="2"/>
      <c r="AB14" s="2"/>
      <c r="AC14" s="2"/>
      <c r="AD14" s="2"/>
    </row>
    <row r="15" spans="1:30" ht="12" customHeight="1" x14ac:dyDescent="0.3">
      <c r="A15" s="2"/>
      <c r="B15" s="5">
        <v>10</v>
      </c>
      <c r="C15" s="193"/>
      <c r="D15" s="211">
        <v>10000</v>
      </c>
      <c r="E15" s="214">
        <f t="shared" si="0"/>
        <v>-10000</v>
      </c>
      <c r="F15" s="214">
        <v>10820</v>
      </c>
      <c r="G15" s="214">
        <v>10461</v>
      </c>
      <c r="H15" s="41">
        <f t="shared" si="1"/>
        <v>0</v>
      </c>
      <c r="I15" s="28">
        <f t="shared" si="2"/>
        <v>1</v>
      </c>
      <c r="J15" s="218">
        <f t="shared" si="3"/>
        <v>-1</v>
      </c>
      <c r="K15" s="2"/>
      <c r="L15" s="2"/>
      <c r="M15" s="2"/>
      <c r="N15" s="2"/>
      <c r="O15" s="2"/>
      <c r="P15" s="2"/>
      <c r="Q15" s="2"/>
      <c r="R15" s="180"/>
      <c r="S15" s="182"/>
      <c r="T15" s="182"/>
      <c r="U15" s="182"/>
      <c r="V15" s="182"/>
      <c r="W15" s="182"/>
      <c r="X15" s="183"/>
      <c r="Y15" s="2"/>
      <c r="Z15" s="2"/>
      <c r="AA15" s="2"/>
      <c r="AB15" s="2"/>
      <c r="AC15" s="2"/>
      <c r="AD15" s="2"/>
    </row>
    <row r="16" spans="1:30" ht="12" customHeight="1" x14ac:dyDescent="0.3">
      <c r="A16" s="2"/>
      <c r="B16" s="5">
        <v>11</v>
      </c>
      <c r="C16" s="193"/>
      <c r="D16" s="211">
        <v>10000</v>
      </c>
      <c r="E16" s="214">
        <f t="shared" si="0"/>
        <v>-10000</v>
      </c>
      <c r="F16" s="214">
        <v>10820</v>
      </c>
      <c r="G16" s="214">
        <v>10461</v>
      </c>
      <c r="H16" s="41">
        <f t="shared" si="1"/>
        <v>0</v>
      </c>
      <c r="I16" s="28">
        <f t="shared" si="2"/>
        <v>1</v>
      </c>
      <c r="J16" s="218">
        <f t="shared" si="3"/>
        <v>-1</v>
      </c>
      <c r="K16" s="2"/>
      <c r="L16" s="2"/>
      <c r="M16" s="2"/>
      <c r="N16" s="2"/>
      <c r="O16" s="2"/>
      <c r="P16" s="2"/>
      <c r="Q16" s="2"/>
      <c r="R16" s="180"/>
      <c r="S16" s="182"/>
      <c r="T16" s="182"/>
      <c r="U16" s="182"/>
      <c r="V16" s="182"/>
      <c r="W16" s="182"/>
      <c r="X16" s="183"/>
      <c r="Y16" s="2"/>
      <c r="Z16" s="2"/>
      <c r="AA16" s="2"/>
      <c r="AB16" s="2"/>
      <c r="AC16" s="2"/>
      <c r="AD16" s="2"/>
    </row>
    <row r="17" spans="1:30" ht="12" customHeight="1" x14ac:dyDescent="0.3">
      <c r="A17" s="2"/>
      <c r="B17" s="5">
        <v>12</v>
      </c>
      <c r="C17" s="193"/>
      <c r="D17" s="211">
        <v>10000</v>
      </c>
      <c r="E17" s="214">
        <f t="shared" si="0"/>
        <v>-10000</v>
      </c>
      <c r="F17" s="211">
        <v>10820</v>
      </c>
      <c r="G17" s="214">
        <v>10461</v>
      </c>
      <c r="H17" s="41">
        <f t="shared" si="1"/>
        <v>0</v>
      </c>
      <c r="I17" s="28">
        <f t="shared" si="2"/>
        <v>1</v>
      </c>
      <c r="J17" s="218">
        <f t="shared" si="3"/>
        <v>-1</v>
      </c>
      <c r="K17" s="2"/>
      <c r="L17" s="2"/>
      <c r="M17" s="2"/>
      <c r="N17" s="2"/>
      <c r="O17" s="2"/>
      <c r="P17" s="2"/>
      <c r="Q17" s="2"/>
      <c r="R17" s="180"/>
      <c r="S17" s="182"/>
      <c r="T17" s="182"/>
      <c r="U17" s="182"/>
      <c r="V17" s="182"/>
      <c r="W17" s="182"/>
      <c r="X17" s="183"/>
      <c r="Y17" s="2"/>
      <c r="Z17" s="2"/>
      <c r="AA17" s="2"/>
      <c r="AB17" s="2"/>
      <c r="AC17" s="2"/>
      <c r="AD17" s="2"/>
    </row>
    <row r="18" spans="1:30" ht="12" customHeight="1" x14ac:dyDescent="0.3">
      <c r="A18" s="2"/>
      <c r="B18" s="4"/>
      <c r="C18" s="4"/>
      <c r="D18" s="267"/>
      <c r="E18" s="267"/>
      <c r="F18" s="267"/>
      <c r="G18" s="267"/>
      <c r="H18" s="268"/>
      <c r="I18" s="268"/>
      <c r="J18" s="2"/>
      <c r="K18" s="2"/>
      <c r="L18" s="2"/>
      <c r="M18" s="2"/>
      <c r="N18" s="2"/>
      <c r="O18" s="2"/>
      <c r="P18" s="2"/>
      <c r="Q18" s="2"/>
      <c r="R18" s="180"/>
      <c r="S18" s="182"/>
      <c r="T18" s="182"/>
      <c r="U18" s="182"/>
      <c r="V18" s="182"/>
      <c r="W18" s="182"/>
      <c r="X18" s="183"/>
      <c r="Y18" s="2"/>
      <c r="Z18" s="2"/>
      <c r="AA18" s="2"/>
      <c r="AB18" s="2"/>
      <c r="AC18" s="2"/>
      <c r="AD18" s="2"/>
    </row>
    <row r="19" spans="1:30" x14ac:dyDescent="0.3">
      <c r="A19" s="2"/>
      <c r="B19" s="4"/>
      <c r="C19" s="4"/>
      <c r="D19" s="267"/>
      <c r="E19" s="267"/>
      <c r="F19" s="267"/>
      <c r="G19" s="267"/>
      <c r="H19" s="268"/>
      <c r="I19" s="268"/>
      <c r="J19" s="2"/>
      <c r="K19" s="2"/>
      <c r="L19" s="2"/>
      <c r="M19" s="2"/>
      <c r="N19" s="2"/>
      <c r="O19" s="2"/>
      <c r="P19" s="2"/>
      <c r="Q19" s="2"/>
      <c r="R19" s="180"/>
      <c r="S19" s="182"/>
      <c r="T19" s="182"/>
      <c r="U19" s="182"/>
      <c r="V19" s="182"/>
      <c r="W19" s="182"/>
      <c r="X19" s="183"/>
      <c r="Y19" s="2"/>
      <c r="Z19" s="2"/>
      <c r="AA19" s="2"/>
      <c r="AB19" s="2"/>
      <c r="AC19" s="2"/>
      <c r="AD19" s="2"/>
    </row>
    <row r="20" spans="1:30" x14ac:dyDescent="0.3">
      <c r="A20" s="2"/>
      <c r="B20" s="4"/>
      <c r="C20" s="4"/>
      <c r="D20" s="267"/>
      <c r="E20" s="267"/>
      <c r="F20" s="267"/>
      <c r="G20" s="267"/>
      <c r="H20" s="268"/>
      <c r="I20" s="268"/>
      <c r="J20" s="2"/>
      <c r="K20" s="2"/>
      <c r="L20" s="2"/>
      <c r="M20" s="2"/>
      <c r="N20" s="2"/>
      <c r="O20" s="2"/>
      <c r="P20" s="2"/>
      <c r="Q20" s="2"/>
      <c r="R20" s="184"/>
      <c r="S20" s="185"/>
      <c r="T20" s="185"/>
      <c r="U20" s="185"/>
      <c r="V20" s="185"/>
      <c r="W20" s="185"/>
      <c r="X20" s="186"/>
      <c r="Y20" s="2"/>
      <c r="Z20" s="2"/>
      <c r="AA20" s="2"/>
      <c r="AB20" s="2"/>
      <c r="AC20" s="2"/>
      <c r="AD20" s="2"/>
    </row>
    <row r="21" spans="1:30" ht="14.25" customHeight="1" x14ac:dyDescent="0.3">
      <c r="A21" s="2"/>
      <c r="B21" s="4"/>
      <c r="C21" s="4"/>
      <c r="D21" s="267"/>
      <c r="E21" s="267"/>
      <c r="F21" s="267"/>
      <c r="G21" s="267"/>
      <c r="H21" s="268"/>
      <c r="I21" s="268"/>
      <c r="J21" s="2"/>
      <c r="K21" s="2"/>
      <c r="L21" s="2"/>
      <c r="M21" s="2"/>
      <c r="N21" s="2"/>
      <c r="O21" s="2"/>
      <c r="P21" s="2"/>
      <c r="Q21" s="2"/>
      <c r="R21" s="2"/>
      <c r="S21" s="2"/>
      <c r="T21" s="2"/>
      <c r="U21" s="2"/>
      <c r="V21" s="2"/>
      <c r="W21" s="2"/>
      <c r="X21" s="2"/>
      <c r="Y21" s="2"/>
      <c r="Z21" s="2"/>
      <c r="AA21" s="2"/>
      <c r="AB21" s="2"/>
      <c r="AC21" s="2"/>
      <c r="AD21" s="2"/>
    </row>
    <row r="22" spans="1:30" x14ac:dyDescent="0.3">
      <c r="A22" s="2"/>
      <c r="B22" s="4"/>
      <c r="C22" s="4"/>
      <c r="D22" s="267"/>
      <c r="E22" s="267"/>
      <c r="F22" s="267"/>
      <c r="G22" s="267"/>
      <c r="H22" s="268"/>
      <c r="I22" s="268"/>
      <c r="J22" s="2"/>
      <c r="K22" s="2"/>
      <c r="L22" s="2"/>
      <c r="M22" s="2"/>
      <c r="N22" s="2"/>
      <c r="O22" s="2"/>
      <c r="P22" s="2"/>
      <c r="Q22" s="2"/>
      <c r="R22" s="2"/>
      <c r="S22" s="2"/>
      <c r="T22" s="2"/>
      <c r="U22" s="2"/>
      <c r="V22" s="2"/>
      <c r="W22" s="2"/>
      <c r="X22" s="2"/>
      <c r="Y22" s="2"/>
      <c r="Z22" s="2"/>
      <c r="AA22" s="2"/>
      <c r="AB22" s="2"/>
      <c r="AC22" s="2"/>
      <c r="AD22" s="2"/>
    </row>
    <row r="23" spans="1:30" x14ac:dyDescent="0.3">
      <c r="A23" s="2"/>
      <c r="B23" s="4"/>
      <c r="C23" s="4"/>
      <c r="D23" s="267"/>
      <c r="E23" s="267"/>
      <c r="F23" s="267"/>
      <c r="G23" s="267"/>
      <c r="H23" s="268"/>
      <c r="I23" s="268"/>
      <c r="J23" s="2"/>
      <c r="K23" s="2"/>
      <c r="L23" s="2"/>
      <c r="M23" s="2"/>
      <c r="N23" s="2"/>
      <c r="O23" s="2"/>
      <c r="P23" s="2"/>
      <c r="Q23" s="2"/>
      <c r="R23" s="2"/>
      <c r="S23" s="2"/>
      <c r="T23" s="2"/>
      <c r="U23" s="2"/>
      <c r="V23" s="2"/>
      <c r="W23" s="2"/>
      <c r="X23" s="2"/>
      <c r="Y23" s="2"/>
      <c r="Z23" s="2"/>
      <c r="AA23" s="2"/>
      <c r="AB23" s="2"/>
      <c r="AC23" s="2"/>
      <c r="AD23" s="2"/>
    </row>
    <row r="24" spans="1:30" x14ac:dyDescent="0.3">
      <c r="A24" s="2"/>
      <c r="B24" s="4"/>
      <c r="C24" s="4"/>
      <c r="D24" s="267"/>
      <c r="E24" s="267"/>
      <c r="F24" s="267"/>
      <c r="G24" s="267"/>
      <c r="H24" s="268"/>
      <c r="I24" s="268"/>
      <c r="J24" s="2"/>
      <c r="K24" s="2"/>
      <c r="L24" s="2"/>
      <c r="M24" s="2"/>
      <c r="N24" s="2"/>
      <c r="O24" s="2"/>
      <c r="P24" s="2"/>
      <c r="Q24" s="2"/>
      <c r="R24" s="2"/>
      <c r="S24" s="2"/>
      <c r="T24" s="2"/>
      <c r="U24" s="2"/>
      <c r="V24" s="2"/>
      <c r="W24" s="2"/>
      <c r="X24" s="2"/>
      <c r="Y24" s="2"/>
      <c r="Z24" s="2"/>
      <c r="AA24" s="2"/>
      <c r="AB24" s="2"/>
      <c r="AC24" s="2"/>
      <c r="AD24" s="2"/>
    </row>
    <row r="25" spans="1:30" ht="12" customHeight="1" x14ac:dyDescent="0.3">
      <c r="A25" s="438"/>
      <c r="B25" s="438"/>
      <c r="C25" s="438"/>
      <c r="D25" s="438"/>
      <c r="E25" s="438"/>
      <c r="F25" s="438"/>
      <c r="G25" s="438"/>
      <c r="H25" s="438"/>
      <c r="I25" s="438"/>
      <c r="J25" s="438"/>
      <c r="K25" s="438"/>
      <c r="L25" s="438"/>
      <c r="M25" s="438"/>
      <c r="N25" s="2"/>
      <c r="O25" s="2"/>
      <c r="P25" s="2"/>
      <c r="Q25" s="2"/>
      <c r="R25" s="2"/>
      <c r="S25" s="2"/>
      <c r="T25" s="2"/>
      <c r="U25" s="2"/>
      <c r="V25" s="2"/>
      <c r="W25" s="2"/>
      <c r="X25" s="2"/>
      <c r="Y25" s="2"/>
      <c r="Z25" s="2"/>
      <c r="AA25" s="2"/>
      <c r="AB25" s="2"/>
      <c r="AC25" s="2"/>
      <c r="AD25" s="2"/>
    </row>
    <row r="26" spans="1:30" ht="12" customHeight="1" x14ac:dyDescent="0.3">
      <c r="A26" s="2"/>
      <c r="B26" s="432" t="s">
        <v>489</v>
      </c>
      <c r="C26" s="433"/>
      <c r="D26" s="433"/>
      <c r="E26" s="433"/>
      <c r="F26" s="433"/>
      <c r="G26" s="434"/>
      <c r="H26" s="254" t="s">
        <v>490</v>
      </c>
      <c r="I26" s="44" t="s">
        <v>26</v>
      </c>
      <c r="J26" s="233"/>
      <c r="K26" s="2"/>
      <c r="L26" s="2"/>
      <c r="M26" s="2"/>
      <c r="N26" s="2"/>
      <c r="O26" s="2"/>
      <c r="P26" s="2"/>
      <c r="Q26" s="2"/>
      <c r="R26" s="177"/>
      <c r="S26" s="178"/>
      <c r="T26" s="178"/>
      <c r="U26" s="178"/>
      <c r="V26" s="178"/>
      <c r="W26" s="178"/>
      <c r="X26" s="179"/>
      <c r="Y26" s="2"/>
      <c r="Z26" s="2"/>
      <c r="AA26" s="2"/>
      <c r="AB26" s="2"/>
      <c r="AC26" s="2"/>
      <c r="AD26" s="2"/>
    </row>
    <row r="27" spans="1:30" ht="12" customHeight="1" x14ac:dyDescent="0.3">
      <c r="A27" s="2"/>
      <c r="B27" s="435"/>
      <c r="C27" s="436"/>
      <c r="D27" s="436"/>
      <c r="E27" s="436"/>
      <c r="F27" s="436"/>
      <c r="G27" s="437"/>
      <c r="H27" s="23" t="s">
        <v>29</v>
      </c>
      <c r="I27" s="3" t="s">
        <v>30</v>
      </c>
      <c r="J27" s="234"/>
      <c r="K27" s="2"/>
      <c r="L27" s="2"/>
      <c r="M27" s="2"/>
      <c r="N27" s="2"/>
      <c r="O27" s="2"/>
      <c r="P27" s="2"/>
      <c r="Q27" s="2"/>
      <c r="R27" s="180" t="s">
        <v>763</v>
      </c>
      <c r="S27" s="182"/>
      <c r="T27" s="182"/>
      <c r="U27" s="182"/>
      <c r="V27" s="182"/>
      <c r="W27" s="182"/>
      <c r="X27" s="183"/>
      <c r="Y27" s="2"/>
      <c r="Z27" s="2"/>
      <c r="AA27" s="2"/>
      <c r="AB27" s="2"/>
      <c r="AC27" s="2"/>
      <c r="AD27" s="2"/>
    </row>
    <row r="28" spans="1:30" ht="12" customHeight="1" x14ac:dyDescent="0.3">
      <c r="A28" s="2"/>
      <c r="B28" s="253"/>
      <c r="C28" s="160" t="s">
        <v>209</v>
      </c>
      <c r="D28" s="253" t="s">
        <v>210</v>
      </c>
      <c r="E28" s="253" t="s">
        <v>33</v>
      </c>
      <c r="F28" s="253" t="s">
        <v>31</v>
      </c>
      <c r="G28" s="253" t="s">
        <v>34</v>
      </c>
      <c r="H28" s="26" t="s">
        <v>2</v>
      </c>
      <c r="I28" s="43" t="s">
        <v>35</v>
      </c>
      <c r="J28" s="26" t="s">
        <v>154</v>
      </c>
      <c r="K28" s="2"/>
      <c r="L28" s="2"/>
      <c r="M28" s="2"/>
      <c r="N28" s="2"/>
      <c r="O28" s="2"/>
      <c r="P28" s="2"/>
      <c r="Q28" s="2"/>
      <c r="R28" s="180" t="s">
        <v>570</v>
      </c>
      <c r="S28" s="182"/>
      <c r="T28" s="182"/>
      <c r="U28" s="182"/>
      <c r="V28" s="182"/>
      <c r="W28" s="182"/>
      <c r="X28" s="183"/>
      <c r="Y28" s="2"/>
      <c r="Z28" s="2"/>
      <c r="AA28" s="2"/>
      <c r="AB28" s="2"/>
      <c r="AC28" s="2"/>
      <c r="AD28" s="2"/>
    </row>
    <row r="29" spans="1:30" ht="12" customHeight="1" x14ac:dyDescent="0.3">
      <c r="A29" s="2"/>
      <c r="B29" s="5">
        <v>1</v>
      </c>
      <c r="C29" s="193">
        <v>0</v>
      </c>
      <c r="D29" s="211">
        <v>62</v>
      </c>
      <c r="E29" s="214">
        <f>SUM(C29-D29)</f>
        <v>-62</v>
      </c>
      <c r="F29" s="214">
        <v>98</v>
      </c>
      <c r="G29" s="214">
        <v>54</v>
      </c>
      <c r="H29" s="41">
        <f>SUM(C29/D$40)</f>
        <v>0</v>
      </c>
      <c r="I29" s="28">
        <f>SUM(D29/D$40)</f>
        <v>3.2308494007295463E-2</v>
      </c>
      <c r="J29" s="218">
        <f>SUM(H29-I29)</f>
        <v>-3.2308494007295463E-2</v>
      </c>
      <c r="K29" s="2"/>
      <c r="L29" s="2"/>
      <c r="M29" s="2"/>
      <c r="N29" s="2"/>
      <c r="O29" s="2"/>
      <c r="P29" s="2"/>
      <c r="Q29" s="2"/>
      <c r="R29" s="180" t="s">
        <v>571</v>
      </c>
      <c r="S29" s="182"/>
      <c r="T29" s="182"/>
      <c r="U29" s="182"/>
      <c r="V29" s="182"/>
      <c r="W29" s="182"/>
      <c r="X29" s="183"/>
      <c r="Y29" s="2"/>
      <c r="Z29" s="2"/>
      <c r="AA29" s="2"/>
      <c r="AB29" s="2"/>
      <c r="AC29" s="2"/>
      <c r="AD29" s="2"/>
    </row>
    <row r="30" spans="1:30" ht="12" customHeight="1" x14ac:dyDescent="0.3">
      <c r="A30" s="2"/>
      <c r="B30" s="5">
        <v>2</v>
      </c>
      <c r="C30" s="193">
        <v>52</v>
      </c>
      <c r="D30" s="211">
        <v>62</v>
      </c>
      <c r="E30" s="214">
        <f t="shared" ref="E30:E40" si="4">SUM(C30-D30)</f>
        <v>-10</v>
      </c>
      <c r="F30" s="214">
        <v>98</v>
      </c>
      <c r="G30" s="214">
        <v>54</v>
      </c>
      <c r="H30" s="41">
        <f t="shared" ref="H30:H40" si="5">SUM(C30/D$40)</f>
        <v>2.709744658676394E-2</v>
      </c>
      <c r="I30" s="28">
        <f t="shared" ref="I30:I40" si="6">SUM(D30/D$40)</f>
        <v>3.2308494007295463E-2</v>
      </c>
      <c r="J30" s="218">
        <f t="shared" ref="J30:J40" si="7">SUM(H30-I30)</f>
        <v>-5.2110474205315227E-3</v>
      </c>
      <c r="K30" s="2"/>
      <c r="L30" s="2"/>
      <c r="M30" s="2"/>
      <c r="N30" s="2"/>
      <c r="O30" s="2"/>
      <c r="P30" s="2"/>
      <c r="Q30" s="2"/>
      <c r="R30" s="180"/>
      <c r="S30" s="182"/>
      <c r="T30" s="182"/>
      <c r="U30" s="182"/>
      <c r="V30" s="182"/>
      <c r="W30" s="182"/>
      <c r="X30" s="183"/>
      <c r="Y30" s="2"/>
      <c r="Z30" s="2"/>
      <c r="AA30" s="2"/>
      <c r="AB30" s="2"/>
      <c r="AC30" s="2"/>
      <c r="AD30" s="2"/>
    </row>
    <row r="31" spans="1:30" ht="12" customHeight="1" x14ac:dyDescent="0.3">
      <c r="A31" s="2"/>
      <c r="B31" s="5">
        <v>3</v>
      </c>
      <c r="C31" s="193">
        <v>52</v>
      </c>
      <c r="D31" s="211">
        <v>62</v>
      </c>
      <c r="E31" s="214">
        <f t="shared" si="4"/>
        <v>-10</v>
      </c>
      <c r="F31" s="214">
        <v>98</v>
      </c>
      <c r="G31" s="214">
        <v>54</v>
      </c>
      <c r="H31" s="41">
        <f t="shared" si="5"/>
        <v>2.709744658676394E-2</v>
      </c>
      <c r="I31" s="28">
        <f t="shared" si="6"/>
        <v>3.2308494007295463E-2</v>
      </c>
      <c r="J31" s="218">
        <f t="shared" si="7"/>
        <v>-5.2110474205315227E-3</v>
      </c>
      <c r="K31" s="2"/>
      <c r="L31" s="2"/>
      <c r="M31" s="2"/>
      <c r="N31" s="2"/>
      <c r="O31" s="2"/>
      <c r="P31" s="2"/>
      <c r="Q31" s="2"/>
      <c r="R31" s="180"/>
      <c r="S31" s="182"/>
      <c r="T31" s="182"/>
      <c r="U31" s="182"/>
      <c r="V31" s="182"/>
      <c r="W31" s="182"/>
      <c r="X31" s="183"/>
      <c r="Y31" s="2"/>
      <c r="Z31" s="2"/>
      <c r="AA31" s="2"/>
      <c r="AB31" s="2"/>
      <c r="AC31" s="2"/>
      <c r="AD31" s="2"/>
    </row>
    <row r="32" spans="1:30" ht="12" customHeight="1" x14ac:dyDescent="0.3">
      <c r="A32" s="2"/>
      <c r="B32" s="5">
        <v>4</v>
      </c>
      <c r="C32" s="193">
        <v>124</v>
      </c>
      <c r="D32" s="211">
        <v>124</v>
      </c>
      <c r="E32" s="214">
        <f t="shared" si="4"/>
        <v>0</v>
      </c>
      <c r="F32" s="214">
        <v>98</v>
      </c>
      <c r="G32" s="214">
        <v>54</v>
      </c>
      <c r="H32" s="41">
        <f t="shared" si="5"/>
        <v>6.4616988014590926E-2</v>
      </c>
      <c r="I32" s="28">
        <f t="shared" si="6"/>
        <v>6.4616988014590926E-2</v>
      </c>
      <c r="J32" s="218">
        <f t="shared" si="7"/>
        <v>0</v>
      </c>
      <c r="K32" s="2"/>
      <c r="L32" s="2"/>
      <c r="M32" s="2"/>
      <c r="N32" s="2"/>
      <c r="O32" s="2"/>
      <c r="P32" s="2"/>
      <c r="Q32" s="2"/>
      <c r="R32" s="180"/>
      <c r="S32" s="182"/>
      <c r="T32" s="182"/>
      <c r="U32" s="182"/>
      <c r="V32" s="182"/>
      <c r="W32" s="182"/>
      <c r="X32" s="183"/>
      <c r="Y32" s="2"/>
      <c r="Z32" s="2"/>
      <c r="AA32" s="2"/>
      <c r="AB32" s="2"/>
      <c r="AC32" s="2"/>
      <c r="AD32" s="2"/>
    </row>
    <row r="33" spans="1:30" ht="12" customHeight="1" x14ac:dyDescent="0.3">
      <c r="A33" s="2"/>
      <c r="B33" s="5">
        <v>5</v>
      </c>
      <c r="C33" s="193">
        <v>124</v>
      </c>
      <c r="D33" s="211">
        <v>124</v>
      </c>
      <c r="E33" s="214">
        <f t="shared" si="4"/>
        <v>0</v>
      </c>
      <c r="F33" s="214">
        <v>98</v>
      </c>
      <c r="G33" s="214">
        <v>54</v>
      </c>
      <c r="H33" s="41">
        <f t="shared" si="5"/>
        <v>6.4616988014590926E-2</v>
      </c>
      <c r="I33" s="28">
        <f t="shared" si="6"/>
        <v>6.4616988014590926E-2</v>
      </c>
      <c r="J33" s="218">
        <f t="shared" si="7"/>
        <v>0</v>
      </c>
      <c r="K33" s="2"/>
      <c r="L33" s="2"/>
      <c r="M33" s="2"/>
      <c r="N33" s="2"/>
      <c r="O33" s="2"/>
      <c r="P33" s="2"/>
      <c r="Q33" s="2"/>
      <c r="R33" s="180"/>
      <c r="S33" s="182"/>
      <c r="T33" s="182"/>
      <c r="U33" s="182"/>
      <c r="V33" s="182"/>
      <c r="W33" s="182"/>
      <c r="X33" s="183"/>
      <c r="Y33" s="2"/>
      <c r="Z33" s="2"/>
      <c r="AA33" s="2"/>
      <c r="AB33" s="2"/>
      <c r="AC33" s="2"/>
      <c r="AD33" s="2"/>
    </row>
    <row r="34" spans="1:30" ht="12" customHeight="1" x14ac:dyDescent="0.3">
      <c r="A34" s="2"/>
      <c r="B34" s="5">
        <v>6</v>
      </c>
      <c r="C34" s="193">
        <v>124</v>
      </c>
      <c r="D34" s="211">
        <v>124</v>
      </c>
      <c r="E34" s="214">
        <f t="shared" si="4"/>
        <v>0</v>
      </c>
      <c r="F34" s="214">
        <v>98</v>
      </c>
      <c r="G34" s="214">
        <v>54</v>
      </c>
      <c r="H34" s="41">
        <f t="shared" si="5"/>
        <v>6.4616988014590926E-2</v>
      </c>
      <c r="I34" s="28">
        <f t="shared" si="6"/>
        <v>6.4616988014590926E-2</v>
      </c>
      <c r="J34" s="218">
        <f t="shared" si="7"/>
        <v>0</v>
      </c>
      <c r="K34" s="2"/>
      <c r="L34" s="2"/>
      <c r="M34" s="2"/>
      <c r="N34" s="2"/>
      <c r="O34" s="2"/>
      <c r="P34" s="2"/>
      <c r="Q34" s="2"/>
      <c r="R34" s="180"/>
      <c r="S34" s="182"/>
      <c r="T34" s="182"/>
      <c r="U34" s="182"/>
      <c r="V34" s="182"/>
      <c r="W34" s="182"/>
      <c r="X34" s="183"/>
      <c r="Y34" s="2"/>
      <c r="Z34" s="2"/>
      <c r="AA34" s="2"/>
      <c r="AB34" s="2"/>
      <c r="AC34" s="2"/>
      <c r="AD34" s="2"/>
    </row>
    <row r="35" spans="1:30" ht="12" customHeight="1" x14ac:dyDescent="0.3">
      <c r="A35" s="2"/>
      <c r="B35" s="5">
        <v>7</v>
      </c>
      <c r="C35" s="193">
        <v>124</v>
      </c>
      <c r="D35" s="211">
        <v>124</v>
      </c>
      <c r="E35" s="214">
        <f t="shared" si="4"/>
        <v>0</v>
      </c>
      <c r="F35" s="214">
        <v>98</v>
      </c>
      <c r="G35" s="214">
        <v>54</v>
      </c>
      <c r="H35" s="41">
        <f t="shared" si="5"/>
        <v>6.4616988014590926E-2</v>
      </c>
      <c r="I35" s="28">
        <f t="shared" si="6"/>
        <v>6.4616988014590926E-2</v>
      </c>
      <c r="J35" s="218">
        <f t="shared" si="7"/>
        <v>0</v>
      </c>
      <c r="K35" s="2"/>
      <c r="L35" s="2"/>
      <c r="M35" s="2"/>
      <c r="N35" s="2"/>
      <c r="O35" s="2"/>
      <c r="P35" s="2"/>
      <c r="Q35" s="2"/>
      <c r="R35" s="180"/>
      <c r="S35" s="182"/>
      <c r="T35" s="182"/>
      <c r="U35" s="182"/>
      <c r="V35" s="182"/>
      <c r="W35" s="182"/>
      <c r="X35" s="183"/>
      <c r="Y35" s="2"/>
      <c r="Z35" s="2"/>
      <c r="AA35" s="2"/>
      <c r="AB35" s="2"/>
      <c r="AC35" s="2"/>
      <c r="AD35" s="2"/>
    </row>
    <row r="36" spans="1:30" ht="12" customHeight="1" x14ac:dyDescent="0.3">
      <c r="A36" s="2"/>
      <c r="B36" s="5">
        <v>8</v>
      </c>
      <c r="C36" s="193">
        <v>124</v>
      </c>
      <c r="D36" s="211">
        <v>124</v>
      </c>
      <c r="E36" s="214">
        <f t="shared" si="4"/>
        <v>0</v>
      </c>
      <c r="F36" s="214">
        <v>98</v>
      </c>
      <c r="G36" s="214">
        <v>54</v>
      </c>
      <c r="H36" s="41">
        <f t="shared" si="5"/>
        <v>6.4616988014590926E-2</v>
      </c>
      <c r="I36" s="28">
        <f t="shared" si="6"/>
        <v>6.4616988014590926E-2</v>
      </c>
      <c r="J36" s="218">
        <f t="shared" si="7"/>
        <v>0</v>
      </c>
      <c r="K36" s="2"/>
      <c r="L36" s="2"/>
      <c r="M36" s="2"/>
      <c r="N36" s="2"/>
      <c r="O36" s="2"/>
      <c r="P36" s="2"/>
      <c r="Q36" s="2"/>
      <c r="R36" s="180"/>
      <c r="S36" s="182"/>
      <c r="T36" s="182"/>
      <c r="U36" s="182"/>
      <c r="V36" s="182"/>
      <c r="W36" s="182"/>
      <c r="X36" s="183"/>
      <c r="Y36" s="2"/>
      <c r="Z36" s="2"/>
      <c r="AA36" s="2"/>
      <c r="AB36" s="2"/>
      <c r="AC36" s="2"/>
      <c r="AD36" s="2"/>
    </row>
    <row r="37" spans="1:30" ht="12" customHeight="1" x14ac:dyDescent="0.3">
      <c r="A37" s="2"/>
      <c r="B37" s="5">
        <v>9</v>
      </c>
      <c r="C37" s="193"/>
      <c r="D37" s="211">
        <v>186</v>
      </c>
      <c r="E37" s="214">
        <f t="shared" si="4"/>
        <v>-186</v>
      </c>
      <c r="F37" s="214">
        <v>196</v>
      </c>
      <c r="G37" s="214">
        <v>109</v>
      </c>
      <c r="H37" s="41">
        <f t="shared" si="5"/>
        <v>0</v>
      </c>
      <c r="I37" s="28">
        <f t="shared" si="6"/>
        <v>9.6925482021886403E-2</v>
      </c>
      <c r="J37" s="218">
        <f t="shared" si="7"/>
        <v>-9.6925482021886403E-2</v>
      </c>
      <c r="K37" s="2"/>
      <c r="L37" s="2"/>
      <c r="M37" s="2"/>
      <c r="N37" s="2"/>
      <c r="O37" s="2"/>
      <c r="P37" s="2"/>
      <c r="Q37" s="2"/>
      <c r="R37" s="180"/>
      <c r="S37" s="182"/>
      <c r="T37" s="182"/>
      <c r="U37" s="182"/>
      <c r="V37" s="182"/>
      <c r="W37" s="182"/>
      <c r="X37" s="183"/>
      <c r="Y37" s="2"/>
      <c r="Z37" s="2"/>
      <c r="AA37" s="2"/>
      <c r="AB37" s="2"/>
      <c r="AC37" s="2"/>
      <c r="AD37" s="2"/>
    </row>
    <row r="38" spans="1:30" ht="12" customHeight="1" x14ac:dyDescent="0.3">
      <c r="A38" s="2"/>
      <c r="B38" s="5">
        <v>10</v>
      </c>
      <c r="C38" s="193"/>
      <c r="D38" s="211">
        <v>186</v>
      </c>
      <c r="E38" s="214">
        <f t="shared" si="4"/>
        <v>-186</v>
      </c>
      <c r="F38" s="214">
        <v>196</v>
      </c>
      <c r="G38" s="214">
        <v>109</v>
      </c>
      <c r="H38" s="41">
        <f t="shared" si="5"/>
        <v>0</v>
      </c>
      <c r="I38" s="28">
        <f t="shared" si="6"/>
        <v>9.6925482021886403E-2</v>
      </c>
      <c r="J38" s="218">
        <f t="shared" si="7"/>
        <v>-9.6925482021886403E-2</v>
      </c>
      <c r="K38" s="2"/>
      <c r="L38" s="2"/>
      <c r="M38" s="2"/>
      <c r="N38" s="2"/>
      <c r="O38" s="2"/>
      <c r="P38" s="2"/>
      <c r="Q38" s="2"/>
      <c r="R38" s="180"/>
      <c r="S38" s="182"/>
      <c r="T38" s="182"/>
      <c r="U38" s="182"/>
      <c r="V38" s="182"/>
      <c r="W38" s="182"/>
      <c r="X38" s="183"/>
      <c r="Y38" s="2"/>
      <c r="Z38" s="2"/>
      <c r="AA38" s="2"/>
      <c r="AB38" s="2"/>
      <c r="AC38" s="2"/>
      <c r="AD38" s="2"/>
    </row>
    <row r="39" spans="1:30" ht="12" customHeight="1" x14ac:dyDescent="0.3">
      <c r="A39" s="2"/>
      <c r="B39" s="5">
        <v>11</v>
      </c>
      <c r="C39" s="193"/>
      <c r="D39" s="211">
        <v>248</v>
      </c>
      <c r="E39" s="214">
        <f t="shared" si="4"/>
        <v>-248</v>
      </c>
      <c r="F39" s="214">
        <v>294</v>
      </c>
      <c r="G39" s="214">
        <v>162</v>
      </c>
      <c r="H39" s="41">
        <f t="shared" si="5"/>
        <v>0</v>
      </c>
      <c r="I39" s="28">
        <f t="shared" si="6"/>
        <v>0.12923397602918185</v>
      </c>
      <c r="J39" s="218">
        <f t="shared" si="7"/>
        <v>-0.12923397602918185</v>
      </c>
      <c r="K39" s="2"/>
      <c r="L39" s="2"/>
      <c r="M39" s="2"/>
      <c r="N39" s="2"/>
      <c r="O39" s="2"/>
      <c r="P39" s="2"/>
      <c r="Q39" s="2"/>
      <c r="R39" s="180"/>
      <c r="S39" s="182"/>
      <c r="T39" s="182"/>
      <c r="U39" s="182"/>
      <c r="V39" s="182"/>
      <c r="W39" s="182"/>
      <c r="X39" s="183"/>
      <c r="Y39" s="2"/>
      <c r="Z39" s="2"/>
      <c r="AA39" s="2"/>
      <c r="AB39" s="2"/>
      <c r="AC39" s="2"/>
      <c r="AD39" s="2"/>
    </row>
    <row r="40" spans="1:30" ht="12" customHeight="1" x14ac:dyDescent="0.3">
      <c r="A40" s="2"/>
      <c r="B40" s="5">
        <v>12</v>
      </c>
      <c r="C40" s="193"/>
      <c r="D40" s="211">
        <v>1919</v>
      </c>
      <c r="E40" s="214">
        <f t="shared" si="4"/>
        <v>-1919</v>
      </c>
      <c r="F40" s="211">
        <v>1652</v>
      </c>
      <c r="G40" s="214">
        <v>1441</v>
      </c>
      <c r="H40" s="41">
        <f t="shared" si="5"/>
        <v>0</v>
      </c>
      <c r="I40" s="28">
        <f t="shared" si="6"/>
        <v>1</v>
      </c>
      <c r="J40" s="218">
        <f t="shared" si="7"/>
        <v>-1</v>
      </c>
      <c r="K40" s="2"/>
      <c r="L40" s="2"/>
      <c r="M40" s="2"/>
      <c r="N40" s="2"/>
      <c r="O40" s="2"/>
      <c r="P40" s="2"/>
      <c r="Q40" s="2"/>
      <c r="R40" s="180"/>
      <c r="S40" s="182"/>
      <c r="T40" s="182"/>
      <c r="U40" s="182"/>
      <c r="V40" s="182"/>
      <c r="W40" s="182"/>
      <c r="X40" s="183"/>
      <c r="Y40" s="2"/>
      <c r="Z40" s="2"/>
      <c r="AA40" s="2"/>
      <c r="AB40" s="2"/>
      <c r="AC40" s="2"/>
      <c r="AD40" s="2"/>
    </row>
    <row r="41" spans="1:30" ht="12" customHeight="1" x14ac:dyDescent="0.3">
      <c r="A41" s="2"/>
      <c r="B41" s="2"/>
      <c r="C41" s="2"/>
      <c r="D41" s="2"/>
      <c r="E41" s="2"/>
      <c r="F41" s="2"/>
      <c r="G41" s="2"/>
      <c r="H41" s="2"/>
      <c r="I41" s="2"/>
      <c r="J41" s="2"/>
      <c r="K41" s="2"/>
      <c r="L41" s="2"/>
      <c r="M41" s="2"/>
      <c r="N41" s="2"/>
      <c r="O41" s="2"/>
      <c r="P41" s="2"/>
      <c r="Q41" s="2"/>
      <c r="R41" s="180"/>
      <c r="S41" s="182"/>
      <c r="T41" s="182"/>
      <c r="U41" s="182"/>
      <c r="V41" s="182"/>
      <c r="W41" s="182"/>
      <c r="X41" s="183"/>
      <c r="Y41" s="2"/>
      <c r="Z41" s="2"/>
      <c r="AA41" s="2"/>
      <c r="AB41" s="2"/>
      <c r="AC41" s="2"/>
      <c r="AD41" s="2"/>
    </row>
    <row r="42" spans="1:30" ht="12" customHeight="1" x14ac:dyDescent="0.3">
      <c r="A42" s="2"/>
      <c r="B42" s="2"/>
      <c r="C42" s="2"/>
      <c r="D42" s="2"/>
      <c r="E42" s="2"/>
      <c r="F42" s="2"/>
      <c r="G42" s="2"/>
      <c r="H42" s="2"/>
      <c r="I42" s="2"/>
      <c r="J42" s="2"/>
      <c r="K42" s="2"/>
      <c r="L42" s="2"/>
      <c r="M42" s="2"/>
      <c r="N42" s="2"/>
      <c r="O42" s="2"/>
      <c r="P42" s="2"/>
      <c r="Q42" s="2"/>
      <c r="R42" s="180"/>
      <c r="S42" s="182"/>
      <c r="T42" s="182"/>
      <c r="U42" s="182"/>
      <c r="V42" s="182"/>
      <c r="W42" s="182"/>
      <c r="X42" s="183"/>
      <c r="Y42" s="2"/>
      <c r="Z42" s="2"/>
      <c r="AA42" s="2"/>
      <c r="AB42" s="2"/>
      <c r="AC42" s="2"/>
      <c r="AD42" s="2"/>
    </row>
    <row r="43" spans="1:30" x14ac:dyDescent="0.3">
      <c r="A43" s="2"/>
      <c r="B43" s="2"/>
      <c r="C43" s="2"/>
      <c r="D43" s="2"/>
      <c r="E43" s="2"/>
      <c r="F43" s="2"/>
      <c r="G43" s="2"/>
      <c r="H43" s="2"/>
      <c r="I43" s="2"/>
      <c r="J43" s="2"/>
      <c r="K43" s="2"/>
      <c r="L43" s="2"/>
      <c r="M43" s="2"/>
      <c r="N43" s="2"/>
      <c r="O43" s="2"/>
      <c r="P43" s="2"/>
      <c r="Q43" s="2"/>
      <c r="R43" s="184"/>
      <c r="S43" s="185"/>
      <c r="T43" s="185"/>
      <c r="U43" s="185"/>
      <c r="V43" s="185"/>
      <c r="W43" s="185"/>
      <c r="X43" s="186"/>
      <c r="Y43" s="2"/>
      <c r="Z43" s="2"/>
      <c r="AA43" s="2"/>
      <c r="AB43" s="2"/>
      <c r="AC43" s="2"/>
      <c r="AD43" s="2"/>
    </row>
    <row r="44" spans="1:30"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ht="12" customHeight="1" x14ac:dyDescent="0.3">
      <c r="A47" s="438"/>
      <c r="B47" s="438"/>
      <c r="C47" s="438"/>
      <c r="D47" s="438"/>
      <c r="E47" s="438"/>
      <c r="F47" s="438"/>
      <c r="G47" s="438"/>
      <c r="H47" s="438"/>
      <c r="I47" s="438"/>
      <c r="J47" s="438"/>
      <c r="K47" s="438"/>
      <c r="L47" s="438"/>
      <c r="M47" s="438"/>
      <c r="N47" s="2"/>
      <c r="O47" s="2"/>
      <c r="P47" s="2"/>
      <c r="Q47" s="2"/>
      <c r="R47" s="2"/>
      <c r="S47" s="2"/>
      <c r="T47" s="2"/>
      <c r="U47" s="2"/>
      <c r="V47" s="2"/>
      <c r="W47" s="2"/>
      <c r="X47" s="2"/>
      <c r="Y47" s="2"/>
      <c r="Z47" s="2"/>
      <c r="AA47" s="2"/>
      <c r="AB47" s="2"/>
      <c r="AC47" s="2"/>
      <c r="AD47" s="2"/>
    </row>
    <row r="48" spans="1:30" ht="12" customHeight="1" x14ac:dyDescent="0.3">
      <c r="A48" s="2"/>
      <c r="B48" s="432" t="s">
        <v>567</v>
      </c>
      <c r="C48" s="433"/>
      <c r="D48" s="433"/>
      <c r="E48" s="433"/>
      <c r="F48" s="433"/>
      <c r="G48" s="434"/>
      <c r="H48" s="350" t="s">
        <v>490</v>
      </c>
      <c r="I48" s="44" t="s">
        <v>26</v>
      </c>
      <c r="J48" s="233"/>
      <c r="K48" s="2"/>
      <c r="L48" s="2"/>
      <c r="M48" s="2"/>
      <c r="N48" s="2"/>
      <c r="O48" s="2"/>
      <c r="P48" s="2"/>
      <c r="Q48" s="2"/>
      <c r="R48" s="177"/>
      <c r="S48" s="178"/>
      <c r="T48" s="178"/>
      <c r="U48" s="178"/>
      <c r="V48" s="178"/>
      <c r="W48" s="178"/>
      <c r="X48" s="179"/>
      <c r="Y48" s="2"/>
      <c r="Z48" s="2"/>
      <c r="AA48" s="2"/>
      <c r="AB48" s="2"/>
      <c r="AC48" s="2"/>
      <c r="AD48" s="2"/>
    </row>
    <row r="49" spans="1:30" ht="12" customHeight="1" x14ac:dyDescent="0.3">
      <c r="A49" s="2"/>
      <c r="B49" s="435"/>
      <c r="C49" s="436"/>
      <c r="D49" s="436"/>
      <c r="E49" s="436"/>
      <c r="F49" s="436"/>
      <c r="G49" s="437"/>
      <c r="H49" s="23" t="s">
        <v>29</v>
      </c>
      <c r="I49" s="3" t="s">
        <v>30</v>
      </c>
      <c r="J49" s="234"/>
      <c r="K49" s="2"/>
      <c r="L49" s="2"/>
      <c r="M49" s="2"/>
      <c r="N49" s="2"/>
      <c r="O49" s="2"/>
      <c r="P49" s="2"/>
      <c r="Q49" s="2"/>
      <c r="R49" s="180" t="s">
        <v>696</v>
      </c>
      <c r="S49" s="182"/>
      <c r="T49" s="182"/>
      <c r="U49" s="182"/>
      <c r="V49" s="182"/>
      <c r="W49" s="182"/>
      <c r="X49" s="183"/>
      <c r="Y49" s="2"/>
      <c r="Z49" s="2"/>
      <c r="AA49" s="2"/>
      <c r="AB49" s="2"/>
      <c r="AC49" s="2"/>
      <c r="AD49" s="2"/>
    </row>
    <row r="50" spans="1:30" ht="12" customHeight="1" x14ac:dyDescent="0.3">
      <c r="A50" s="2"/>
      <c r="B50" s="349"/>
      <c r="C50" s="160" t="s">
        <v>209</v>
      </c>
      <c r="D50" s="349" t="s">
        <v>210</v>
      </c>
      <c r="E50" s="349" t="s">
        <v>33</v>
      </c>
      <c r="F50" s="349" t="s">
        <v>31</v>
      </c>
      <c r="G50" s="349" t="s">
        <v>34</v>
      </c>
      <c r="H50" s="26" t="s">
        <v>2</v>
      </c>
      <c r="I50" s="43" t="s">
        <v>35</v>
      </c>
      <c r="J50" s="26" t="s">
        <v>154</v>
      </c>
      <c r="K50" s="2"/>
      <c r="L50" s="2"/>
      <c r="M50" s="2"/>
      <c r="N50" s="2"/>
      <c r="O50" s="2"/>
      <c r="P50" s="2"/>
      <c r="Q50" s="2"/>
      <c r="R50" s="180" t="s">
        <v>764</v>
      </c>
      <c r="S50" s="182"/>
      <c r="T50" s="182"/>
      <c r="U50" s="182"/>
      <c r="V50" s="182"/>
      <c r="W50" s="182"/>
      <c r="X50" s="183"/>
      <c r="Y50" s="2"/>
      <c r="Z50" s="2"/>
      <c r="AA50" s="2"/>
      <c r="AB50" s="2"/>
      <c r="AC50" s="2"/>
      <c r="AD50" s="2"/>
    </row>
    <row r="51" spans="1:30" ht="12" customHeight="1" x14ac:dyDescent="0.3">
      <c r="A51" s="2"/>
      <c r="B51" s="5">
        <v>1</v>
      </c>
      <c r="C51" s="193">
        <v>0</v>
      </c>
      <c r="D51" s="211">
        <v>0</v>
      </c>
      <c r="E51" s="214">
        <f>SUM(C51-D51)</f>
        <v>0</v>
      </c>
      <c r="F51" s="214">
        <v>98</v>
      </c>
      <c r="G51" s="214">
        <v>54</v>
      </c>
      <c r="H51" s="41">
        <f>SUM(C51/D$40)</f>
        <v>0</v>
      </c>
      <c r="I51" s="28">
        <f>SUM(D51/D$40)</f>
        <v>0</v>
      </c>
      <c r="J51" s="218">
        <f>SUM(H51-I51)</f>
        <v>0</v>
      </c>
      <c r="K51" s="2"/>
      <c r="L51" s="2"/>
      <c r="M51" s="2"/>
      <c r="N51" s="2"/>
      <c r="O51" s="2"/>
      <c r="P51" s="2"/>
      <c r="Q51" s="2"/>
      <c r="R51" s="180"/>
      <c r="S51" s="182"/>
      <c r="T51" s="182"/>
      <c r="U51" s="182"/>
      <c r="V51" s="182"/>
      <c r="W51" s="182"/>
      <c r="X51" s="183"/>
      <c r="Y51" s="2"/>
      <c r="Z51" s="2"/>
      <c r="AA51" s="2"/>
      <c r="AB51" s="2"/>
      <c r="AC51" s="2"/>
      <c r="AD51" s="2"/>
    </row>
    <row r="52" spans="1:30" ht="12" customHeight="1" x14ac:dyDescent="0.3">
      <c r="A52" s="2"/>
      <c r="B52" s="5">
        <v>2</v>
      </c>
      <c r="C52" s="193">
        <v>0</v>
      </c>
      <c r="D52" s="211">
        <v>0</v>
      </c>
      <c r="E52" s="214">
        <f t="shared" ref="E52:E62" si="8">SUM(C52-D52)</f>
        <v>0</v>
      </c>
      <c r="F52" s="214">
        <v>98</v>
      </c>
      <c r="G52" s="214">
        <v>54</v>
      </c>
      <c r="H52" s="41">
        <f t="shared" ref="H52:H62" si="9">SUM(C52/D$40)</f>
        <v>0</v>
      </c>
      <c r="I52" s="28">
        <f t="shared" ref="I52:I62" si="10">SUM(D52/D$40)</f>
        <v>0</v>
      </c>
      <c r="J52" s="218">
        <f t="shared" ref="J52:J62" si="11">SUM(H52-I52)</f>
        <v>0</v>
      </c>
      <c r="K52" s="2"/>
      <c r="L52" s="2"/>
      <c r="M52" s="2"/>
      <c r="N52" s="2"/>
      <c r="O52" s="2"/>
      <c r="P52" s="2"/>
      <c r="Q52" s="2"/>
      <c r="R52" s="180"/>
      <c r="S52" s="182"/>
      <c r="T52" s="182"/>
      <c r="U52" s="182"/>
      <c r="V52" s="182"/>
      <c r="W52" s="182"/>
      <c r="X52" s="183"/>
      <c r="Y52" s="2"/>
      <c r="Z52" s="2"/>
      <c r="AA52" s="2"/>
      <c r="AB52" s="2"/>
      <c r="AC52" s="2"/>
      <c r="AD52" s="2"/>
    </row>
    <row r="53" spans="1:30" ht="12" customHeight="1" x14ac:dyDescent="0.3">
      <c r="A53" s="2"/>
      <c r="B53" s="5">
        <v>3</v>
      </c>
      <c r="C53" s="193">
        <v>547</v>
      </c>
      <c r="D53" s="211">
        <v>0</v>
      </c>
      <c r="E53" s="214">
        <f t="shared" si="8"/>
        <v>547</v>
      </c>
      <c r="F53" s="214">
        <v>98</v>
      </c>
      <c r="G53" s="214">
        <v>54</v>
      </c>
      <c r="H53" s="41">
        <f t="shared" si="9"/>
        <v>0.28504429390307451</v>
      </c>
      <c r="I53" s="28">
        <f t="shared" si="10"/>
        <v>0</v>
      </c>
      <c r="J53" s="218">
        <f t="shared" si="11"/>
        <v>0.28504429390307451</v>
      </c>
      <c r="K53" s="2"/>
      <c r="L53" s="2"/>
      <c r="M53" s="2"/>
      <c r="N53" s="2"/>
      <c r="O53" s="2"/>
      <c r="P53" s="2"/>
      <c r="Q53" s="2"/>
      <c r="R53" s="180"/>
      <c r="S53" s="182"/>
      <c r="T53" s="182"/>
      <c r="U53" s="182"/>
      <c r="V53" s="182"/>
      <c r="W53" s="182"/>
      <c r="X53" s="183"/>
      <c r="Y53" s="2"/>
      <c r="Z53" s="2"/>
      <c r="AA53" s="2"/>
      <c r="AB53" s="2"/>
      <c r="AC53" s="2"/>
      <c r="AD53" s="2"/>
    </row>
    <row r="54" spans="1:30" ht="12" customHeight="1" x14ac:dyDescent="0.3">
      <c r="A54" s="2"/>
      <c r="B54" s="5">
        <v>4</v>
      </c>
      <c r="C54" s="193">
        <v>1118</v>
      </c>
      <c r="D54" s="211">
        <v>0</v>
      </c>
      <c r="E54" s="214">
        <f t="shared" si="8"/>
        <v>1118</v>
      </c>
      <c r="F54" s="214">
        <v>98</v>
      </c>
      <c r="G54" s="214">
        <v>54</v>
      </c>
      <c r="H54" s="41">
        <f t="shared" si="9"/>
        <v>0.58259510161542472</v>
      </c>
      <c r="I54" s="28">
        <f t="shared" si="10"/>
        <v>0</v>
      </c>
      <c r="J54" s="218">
        <f t="shared" si="11"/>
        <v>0.58259510161542472</v>
      </c>
      <c r="K54" s="2"/>
      <c r="L54" s="2"/>
      <c r="M54" s="2"/>
      <c r="N54" s="2"/>
      <c r="O54" s="2"/>
      <c r="P54" s="2"/>
      <c r="Q54" s="2"/>
      <c r="R54" s="180"/>
      <c r="S54" s="182"/>
      <c r="T54" s="182"/>
      <c r="U54" s="182"/>
      <c r="V54" s="182"/>
      <c r="W54" s="182"/>
      <c r="X54" s="183"/>
      <c r="Y54" s="2"/>
      <c r="Z54" s="2"/>
      <c r="AA54" s="2"/>
      <c r="AB54" s="2"/>
      <c r="AC54" s="2"/>
      <c r="AD54" s="2"/>
    </row>
    <row r="55" spans="1:30" ht="12" customHeight="1" x14ac:dyDescent="0.3">
      <c r="A55" s="2"/>
      <c r="B55" s="5">
        <v>5</v>
      </c>
      <c r="C55" s="193">
        <v>1118</v>
      </c>
      <c r="D55" s="211">
        <v>0</v>
      </c>
      <c r="E55" s="214">
        <f t="shared" si="8"/>
        <v>1118</v>
      </c>
      <c r="F55" s="214">
        <v>98</v>
      </c>
      <c r="G55" s="214">
        <v>54</v>
      </c>
      <c r="H55" s="41">
        <f t="shared" si="9"/>
        <v>0.58259510161542472</v>
      </c>
      <c r="I55" s="28">
        <f t="shared" si="10"/>
        <v>0</v>
      </c>
      <c r="J55" s="218">
        <f t="shared" si="11"/>
        <v>0.58259510161542472</v>
      </c>
      <c r="K55" s="2"/>
      <c r="L55" s="2"/>
      <c r="M55" s="2"/>
      <c r="N55" s="2"/>
      <c r="O55" s="2"/>
      <c r="P55" s="2"/>
      <c r="Q55" s="2"/>
      <c r="R55" s="180"/>
      <c r="S55" s="182"/>
      <c r="T55" s="182"/>
      <c r="U55" s="182"/>
      <c r="V55" s="182"/>
      <c r="W55" s="182"/>
      <c r="X55" s="183"/>
      <c r="Y55" s="2"/>
      <c r="Z55" s="2"/>
      <c r="AA55" s="2"/>
      <c r="AB55" s="2"/>
      <c r="AC55" s="2"/>
      <c r="AD55" s="2"/>
    </row>
    <row r="56" spans="1:30" ht="12" customHeight="1" x14ac:dyDescent="0.3">
      <c r="A56" s="2"/>
      <c r="B56" s="5">
        <v>6</v>
      </c>
      <c r="C56" s="193">
        <v>1432</v>
      </c>
      <c r="D56" s="211"/>
      <c r="E56" s="214">
        <f t="shared" si="8"/>
        <v>1432</v>
      </c>
      <c r="F56" s="214">
        <v>98</v>
      </c>
      <c r="G56" s="214">
        <v>54</v>
      </c>
      <c r="H56" s="41">
        <f t="shared" si="9"/>
        <v>0.74622199062011463</v>
      </c>
      <c r="I56" s="28">
        <f t="shared" si="10"/>
        <v>0</v>
      </c>
      <c r="J56" s="218">
        <f t="shared" si="11"/>
        <v>0.74622199062011463</v>
      </c>
      <c r="K56" s="2"/>
      <c r="L56" s="2"/>
      <c r="M56" s="2"/>
      <c r="N56" s="2"/>
      <c r="O56" s="2"/>
      <c r="P56" s="2"/>
      <c r="Q56" s="2"/>
      <c r="R56" s="180"/>
      <c r="S56" s="182"/>
      <c r="T56" s="182"/>
      <c r="U56" s="182"/>
      <c r="V56" s="182"/>
      <c r="W56" s="182"/>
      <c r="X56" s="183"/>
      <c r="Y56" s="2"/>
      <c r="Z56" s="2"/>
      <c r="AA56" s="2"/>
      <c r="AB56" s="2"/>
      <c r="AC56" s="2"/>
      <c r="AD56" s="2"/>
    </row>
    <row r="57" spans="1:30" ht="12" customHeight="1" x14ac:dyDescent="0.3">
      <c r="A57" s="2"/>
      <c r="B57" s="5">
        <v>7</v>
      </c>
      <c r="C57" s="193">
        <v>507</v>
      </c>
      <c r="D57" s="211">
        <v>507</v>
      </c>
      <c r="E57" s="214">
        <f t="shared" si="8"/>
        <v>0</v>
      </c>
      <c r="F57" s="214">
        <v>98</v>
      </c>
      <c r="G57" s="214">
        <v>54</v>
      </c>
      <c r="H57" s="41">
        <f t="shared" si="9"/>
        <v>0.26420010422094842</v>
      </c>
      <c r="I57" s="28">
        <f t="shared" si="10"/>
        <v>0.26420010422094842</v>
      </c>
      <c r="J57" s="218">
        <f t="shared" si="11"/>
        <v>0</v>
      </c>
      <c r="K57" s="2"/>
      <c r="L57" s="2"/>
      <c r="M57" s="2"/>
      <c r="N57" s="2"/>
      <c r="O57" s="2"/>
      <c r="P57" s="2"/>
      <c r="Q57" s="2"/>
      <c r="R57" s="180"/>
      <c r="S57" s="182"/>
      <c r="T57" s="182"/>
      <c r="U57" s="182"/>
      <c r="V57" s="182"/>
      <c r="W57" s="182"/>
      <c r="X57" s="183"/>
      <c r="Y57" s="2"/>
      <c r="Z57" s="2"/>
      <c r="AA57" s="2"/>
      <c r="AB57" s="2"/>
      <c r="AC57" s="2"/>
      <c r="AD57" s="2"/>
    </row>
    <row r="58" spans="1:30" ht="12" customHeight="1" x14ac:dyDescent="0.3">
      <c r="A58" s="2"/>
      <c r="B58" s="5">
        <v>8</v>
      </c>
      <c r="C58" s="193">
        <v>1014</v>
      </c>
      <c r="D58" s="211">
        <v>1014</v>
      </c>
      <c r="E58" s="214">
        <f t="shared" si="8"/>
        <v>0</v>
      </c>
      <c r="F58" s="214">
        <v>98</v>
      </c>
      <c r="G58" s="214">
        <v>54</v>
      </c>
      <c r="H58" s="41">
        <f t="shared" si="9"/>
        <v>0.52840020844189683</v>
      </c>
      <c r="I58" s="28">
        <f t="shared" si="10"/>
        <v>0.52840020844189683</v>
      </c>
      <c r="J58" s="218">
        <f t="shared" si="11"/>
        <v>0</v>
      </c>
      <c r="K58" s="2"/>
      <c r="L58" s="2"/>
      <c r="M58" s="2"/>
      <c r="N58" s="2"/>
      <c r="O58" s="2"/>
      <c r="P58" s="2"/>
      <c r="Q58" s="2"/>
      <c r="R58" s="180"/>
      <c r="S58" s="182"/>
      <c r="T58" s="182"/>
      <c r="U58" s="182"/>
      <c r="V58" s="182"/>
      <c r="W58" s="182"/>
      <c r="X58" s="183"/>
      <c r="Y58" s="2"/>
      <c r="Z58" s="2"/>
      <c r="AA58" s="2"/>
      <c r="AB58" s="2"/>
      <c r="AC58" s="2"/>
      <c r="AD58" s="2"/>
    </row>
    <row r="59" spans="1:30" ht="12" customHeight="1" x14ac:dyDescent="0.3">
      <c r="A59" s="2"/>
      <c r="B59" s="5">
        <v>9</v>
      </c>
      <c r="C59" s="193"/>
      <c r="D59" s="211">
        <v>1553</v>
      </c>
      <c r="E59" s="214">
        <f t="shared" si="8"/>
        <v>-1553</v>
      </c>
      <c r="F59" s="214">
        <v>196</v>
      </c>
      <c r="G59" s="214">
        <v>109</v>
      </c>
      <c r="H59" s="41">
        <f t="shared" si="9"/>
        <v>0</v>
      </c>
      <c r="I59" s="28">
        <f t="shared" si="10"/>
        <v>0.80927566440854615</v>
      </c>
      <c r="J59" s="218">
        <f t="shared" si="11"/>
        <v>-0.80927566440854615</v>
      </c>
      <c r="K59" s="2"/>
      <c r="L59" s="2"/>
      <c r="M59" s="2"/>
      <c r="N59" s="2"/>
      <c r="O59" s="2"/>
      <c r="P59" s="2"/>
      <c r="Q59" s="2"/>
      <c r="R59" s="180"/>
      <c r="S59" s="182"/>
      <c r="T59" s="182"/>
      <c r="U59" s="182"/>
      <c r="V59" s="182"/>
      <c r="W59" s="182"/>
      <c r="X59" s="183"/>
      <c r="Y59" s="2"/>
      <c r="Z59" s="2"/>
      <c r="AA59" s="2"/>
      <c r="AB59" s="2"/>
      <c r="AC59" s="2"/>
      <c r="AD59" s="2"/>
    </row>
    <row r="60" spans="1:30" ht="12" customHeight="1" x14ac:dyDescent="0.3">
      <c r="A60" s="2"/>
      <c r="B60" s="5">
        <v>10</v>
      </c>
      <c r="C60" s="193"/>
      <c r="D60" s="211">
        <v>2091</v>
      </c>
      <c r="E60" s="214">
        <f t="shared" si="8"/>
        <v>-2091</v>
      </c>
      <c r="F60" s="214">
        <v>196</v>
      </c>
      <c r="G60" s="214">
        <v>109</v>
      </c>
      <c r="H60" s="41">
        <f t="shared" si="9"/>
        <v>0</v>
      </c>
      <c r="I60" s="28">
        <f t="shared" si="10"/>
        <v>1.0896300156331422</v>
      </c>
      <c r="J60" s="218">
        <f t="shared" si="11"/>
        <v>-1.0896300156331422</v>
      </c>
      <c r="K60" s="2"/>
      <c r="L60" s="2"/>
      <c r="M60" s="2"/>
      <c r="N60" s="2"/>
      <c r="O60" s="2"/>
      <c r="P60" s="2"/>
      <c r="Q60" s="2"/>
      <c r="R60" s="180"/>
      <c r="S60" s="182"/>
      <c r="T60" s="182"/>
      <c r="U60" s="182"/>
      <c r="V60" s="182"/>
      <c r="W60" s="182"/>
      <c r="X60" s="183"/>
      <c r="Y60" s="2"/>
      <c r="Z60" s="2"/>
      <c r="AA60" s="2"/>
      <c r="AB60" s="2"/>
      <c r="AC60" s="2"/>
      <c r="AD60" s="2"/>
    </row>
    <row r="61" spans="1:30" ht="12" customHeight="1" x14ac:dyDescent="0.3">
      <c r="A61" s="2"/>
      <c r="B61" s="5">
        <v>11</v>
      </c>
      <c r="C61" s="193"/>
      <c r="D61" s="211">
        <v>2630</v>
      </c>
      <c r="E61" s="214">
        <f t="shared" si="8"/>
        <v>-2630</v>
      </c>
      <c r="F61" s="214">
        <v>294</v>
      </c>
      <c r="G61" s="214">
        <v>162</v>
      </c>
      <c r="H61" s="41">
        <f t="shared" si="9"/>
        <v>0</v>
      </c>
      <c r="I61" s="28">
        <f t="shared" si="10"/>
        <v>1.3705054715997915</v>
      </c>
      <c r="J61" s="218">
        <f t="shared" si="11"/>
        <v>-1.3705054715997915</v>
      </c>
      <c r="K61" s="2"/>
      <c r="L61" s="2"/>
      <c r="M61" s="2"/>
      <c r="N61" s="2"/>
      <c r="O61" s="2"/>
      <c r="P61" s="2"/>
      <c r="Q61" s="2"/>
      <c r="R61" s="180"/>
      <c r="S61" s="182"/>
      <c r="T61" s="182"/>
      <c r="U61" s="182"/>
      <c r="V61" s="182"/>
      <c r="W61" s="182"/>
      <c r="X61" s="183"/>
      <c r="Y61" s="2"/>
      <c r="Z61" s="2"/>
      <c r="AA61" s="2"/>
      <c r="AB61" s="2"/>
      <c r="AC61" s="2"/>
      <c r="AD61" s="2"/>
    </row>
    <row r="62" spans="1:30" ht="12" customHeight="1" x14ac:dyDescent="0.3">
      <c r="A62" s="2"/>
      <c r="B62" s="5">
        <v>12</v>
      </c>
      <c r="C62" s="193"/>
      <c r="D62" s="211">
        <v>3169</v>
      </c>
      <c r="E62" s="214">
        <f t="shared" si="8"/>
        <v>-3169</v>
      </c>
      <c r="F62" s="211">
        <v>1652</v>
      </c>
      <c r="G62" s="214">
        <v>1441</v>
      </c>
      <c r="H62" s="41">
        <f t="shared" si="9"/>
        <v>0</v>
      </c>
      <c r="I62" s="28">
        <f t="shared" si="10"/>
        <v>1.6513809275664408</v>
      </c>
      <c r="J62" s="218">
        <f t="shared" si="11"/>
        <v>-1.6513809275664408</v>
      </c>
      <c r="K62" s="2"/>
      <c r="L62" s="2"/>
      <c r="M62" s="2"/>
      <c r="N62" s="2"/>
      <c r="O62" s="2"/>
      <c r="P62" s="2"/>
      <c r="Q62" s="2"/>
      <c r="R62" s="180"/>
      <c r="S62" s="182"/>
      <c r="T62" s="182"/>
      <c r="U62" s="182"/>
      <c r="V62" s="182"/>
      <c r="W62" s="182"/>
      <c r="X62" s="183"/>
      <c r="Y62" s="2"/>
      <c r="Z62" s="2"/>
      <c r="AA62" s="2"/>
      <c r="AB62" s="2"/>
      <c r="AC62" s="2"/>
      <c r="AD62" s="2"/>
    </row>
    <row r="63" spans="1:30" ht="12" customHeight="1" x14ac:dyDescent="0.3">
      <c r="A63" s="2"/>
      <c r="B63" s="2"/>
      <c r="C63" s="2"/>
      <c r="D63" s="2"/>
      <c r="E63" s="2"/>
      <c r="F63" s="2"/>
      <c r="G63" s="2"/>
      <c r="H63" s="2"/>
      <c r="I63" s="2"/>
      <c r="J63" s="2"/>
      <c r="K63" s="2"/>
      <c r="L63" s="2"/>
      <c r="M63" s="2"/>
      <c r="N63" s="2"/>
      <c r="O63" s="2"/>
      <c r="P63" s="2"/>
      <c r="Q63" s="2"/>
      <c r="R63" s="180"/>
      <c r="S63" s="182"/>
      <c r="T63" s="182"/>
      <c r="U63" s="182"/>
      <c r="V63" s="182"/>
      <c r="W63" s="182"/>
      <c r="X63" s="183"/>
      <c r="Y63" s="2"/>
      <c r="Z63" s="2"/>
      <c r="AA63" s="2"/>
      <c r="AB63" s="2"/>
      <c r="AC63" s="2"/>
      <c r="AD63" s="2"/>
    </row>
    <row r="64" spans="1:30" ht="12" customHeight="1" x14ac:dyDescent="0.3">
      <c r="A64" s="2"/>
      <c r="B64" s="2"/>
      <c r="C64" s="2"/>
      <c r="D64" s="2"/>
      <c r="E64" s="2"/>
      <c r="F64" s="2"/>
      <c r="G64" s="2"/>
      <c r="H64" s="2"/>
      <c r="I64" s="2"/>
      <c r="J64" s="2"/>
      <c r="K64" s="2"/>
      <c r="L64" s="2"/>
      <c r="M64" s="2"/>
      <c r="N64" s="2"/>
      <c r="O64" s="2"/>
      <c r="P64" s="2"/>
      <c r="Q64" s="2"/>
      <c r="R64" s="180"/>
      <c r="S64" s="182"/>
      <c r="T64" s="182"/>
      <c r="U64" s="182"/>
      <c r="V64" s="182"/>
      <c r="W64" s="182"/>
      <c r="X64" s="183"/>
      <c r="Y64" s="2"/>
      <c r="Z64" s="2"/>
      <c r="AA64" s="2"/>
      <c r="AB64" s="2"/>
      <c r="AC64" s="2"/>
      <c r="AD64" s="2"/>
    </row>
    <row r="65" spans="1:30" x14ac:dyDescent="0.3">
      <c r="A65" s="2"/>
      <c r="B65" s="2"/>
      <c r="C65" s="2"/>
      <c r="D65" s="2"/>
      <c r="E65" s="2"/>
      <c r="F65" s="2"/>
      <c r="G65" s="2"/>
      <c r="H65" s="2"/>
      <c r="I65" s="2"/>
      <c r="J65" s="2"/>
      <c r="K65" s="2"/>
      <c r="L65" s="2"/>
      <c r="M65" s="2"/>
      <c r="N65" s="2"/>
      <c r="O65" s="2"/>
      <c r="P65" s="2"/>
      <c r="Q65" s="2"/>
      <c r="R65" s="184"/>
      <c r="S65" s="185"/>
      <c r="T65" s="185"/>
      <c r="U65" s="185"/>
      <c r="V65" s="185"/>
      <c r="W65" s="185"/>
      <c r="X65" s="186"/>
      <c r="Y65" s="2"/>
      <c r="Z65" s="2"/>
      <c r="AA65" s="2"/>
      <c r="AB65" s="2"/>
      <c r="AC65" s="2"/>
      <c r="AD65" s="2"/>
    </row>
    <row r="66" spans="1:30"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x14ac:dyDescent="0.3">
      <c r="B68" s="2"/>
      <c r="C68" s="2"/>
      <c r="D68" s="2"/>
      <c r="E68" s="2"/>
      <c r="F68" s="2"/>
      <c r="G68" s="2"/>
      <c r="H68" s="2"/>
      <c r="I68" s="2"/>
      <c r="J68" s="2"/>
      <c r="K68" s="2"/>
      <c r="L68" s="2"/>
      <c r="M68" s="2"/>
      <c r="N68" s="2"/>
      <c r="O68" s="2"/>
      <c r="P68" s="2"/>
      <c r="Q68" s="2"/>
      <c r="R68" s="2"/>
      <c r="S68" s="2"/>
      <c r="T68" s="2"/>
      <c r="U68" s="2"/>
      <c r="V68" s="2"/>
      <c r="W68" s="2"/>
      <c r="X68" s="2"/>
      <c r="Y68" s="2"/>
      <c r="Z68" s="2"/>
      <c r="AA68" s="2"/>
      <c r="AB68" s="2"/>
    </row>
    <row r="69" spans="1:30" x14ac:dyDescent="0.3">
      <c r="B69" s="2"/>
      <c r="C69" s="2"/>
      <c r="D69" s="2"/>
      <c r="E69" s="2"/>
      <c r="F69" s="2"/>
      <c r="G69" s="2"/>
      <c r="H69" s="2"/>
      <c r="I69" s="2"/>
      <c r="J69" s="2"/>
      <c r="K69" s="2"/>
      <c r="L69" s="2"/>
      <c r="M69" s="2"/>
      <c r="N69" s="2"/>
      <c r="O69" s="2"/>
      <c r="P69" s="2"/>
      <c r="Q69" s="2"/>
      <c r="R69" s="2"/>
      <c r="S69" s="2"/>
      <c r="T69" s="2"/>
      <c r="U69" s="2"/>
      <c r="V69" s="2"/>
      <c r="W69" s="2"/>
      <c r="X69" s="2"/>
      <c r="Y69" s="2"/>
      <c r="Z69" s="2"/>
      <c r="AA69" s="2"/>
      <c r="AB69" s="2"/>
    </row>
    <row r="70" spans="1:30" x14ac:dyDescent="0.3">
      <c r="B70" s="2"/>
      <c r="C70" s="2"/>
      <c r="D70" s="2"/>
      <c r="E70" s="2"/>
      <c r="F70" s="2"/>
      <c r="G70" s="2"/>
      <c r="H70" s="2"/>
      <c r="I70" s="2"/>
      <c r="J70" s="2"/>
      <c r="K70" s="2"/>
      <c r="L70" s="2"/>
      <c r="M70" s="2"/>
      <c r="N70" s="2"/>
      <c r="O70" s="2"/>
      <c r="P70" s="2"/>
      <c r="Q70" s="2"/>
      <c r="R70" s="2"/>
      <c r="S70" s="2"/>
      <c r="T70" s="2"/>
      <c r="U70" s="2"/>
      <c r="V70" s="2"/>
      <c r="W70" s="2"/>
      <c r="X70" s="2"/>
      <c r="Y70" s="2"/>
      <c r="Z70" s="2"/>
      <c r="AA70" s="2"/>
      <c r="AB70" s="2"/>
    </row>
    <row r="71" spans="1:30" x14ac:dyDescent="0.3">
      <c r="B71" s="2"/>
      <c r="C71" s="2"/>
      <c r="D71" s="2"/>
      <c r="E71" s="2"/>
      <c r="F71" s="2"/>
      <c r="G71" s="2"/>
      <c r="H71" s="2"/>
      <c r="I71" s="2"/>
      <c r="J71" s="2"/>
      <c r="K71" s="2"/>
      <c r="L71" s="2"/>
      <c r="M71" s="2"/>
      <c r="N71" s="2"/>
      <c r="O71" s="2"/>
      <c r="P71" s="2"/>
      <c r="Q71" s="2"/>
      <c r="R71" s="2"/>
      <c r="S71" s="2"/>
      <c r="T71" s="2"/>
      <c r="U71" s="2"/>
      <c r="V71" s="2"/>
      <c r="W71" s="2"/>
      <c r="X71" s="2"/>
      <c r="Y71" s="2"/>
      <c r="Z71" s="2"/>
      <c r="AA71" s="2"/>
      <c r="AB71" s="2"/>
    </row>
    <row r="72" spans="1:30" x14ac:dyDescent="0.3">
      <c r="B72" s="2"/>
      <c r="C72" s="2"/>
      <c r="D72" s="2"/>
      <c r="E72" s="2"/>
      <c r="F72" s="2"/>
      <c r="G72" s="2"/>
      <c r="H72" s="2"/>
      <c r="I72" s="2"/>
      <c r="J72" s="2"/>
      <c r="K72" s="2"/>
      <c r="L72" s="2"/>
      <c r="M72" s="2"/>
      <c r="N72" s="2"/>
      <c r="O72" s="2"/>
      <c r="P72" s="2"/>
      <c r="Q72" s="2"/>
      <c r="R72" s="2"/>
      <c r="S72" s="2"/>
      <c r="T72" s="2"/>
      <c r="U72" s="2"/>
      <c r="V72" s="2"/>
      <c r="W72" s="2"/>
      <c r="X72" s="2"/>
      <c r="Y72" s="2"/>
      <c r="Z72" s="2"/>
      <c r="AA72" s="2"/>
      <c r="AB72" s="2"/>
    </row>
    <row r="73" spans="1:30" x14ac:dyDescent="0.3">
      <c r="B73" s="2"/>
      <c r="C73" s="2"/>
      <c r="D73" s="2"/>
      <c r="E73" s="2"/>
      <c r="F73" s="2"/>
      <c r="G73" s="2"/>
      <c r="H73" s="2"/>
      <c r="I73" s="2"/>
      <c r="J73" s="2"/>
      <c r="K73" s="2"/>
      <c r="L73" s="2"/>
      <c r="M73" s="2"/>
      <c r="N73" s="2"/>
      <c r="O73" s="2"/>
      <c r="P73" s="2"/>
      <c r="Q73" s="2"/>
      <c r="R73" s="2"/>
      <c r="S73" s="2"/>
      <c r="T73" s="2"/>
      <c r="U73" s="2"/>
      <c r="V73" s="2"/>
      <c r="W73" s="2"/>
      <c r="X73" s="2"/>
      <c r="Y73" s="2"/>
      <c r="Z73" s="2"/>
      <c r="AA73" s="2"/>
      <c r="AB73" s="2"/>
    </row>
    <row r="74" spans="1:30" x14ac:dyDescent="0.3">
      <c r="B74" s="2"/>
      <c r="C74" s="2"/>
      <c r="D74" s="2"/>
      <c r="E74" s="2"/>
      <c r="F74" s="2"/>
      <c r="G74" s="2"/>
      <c r="H74" s="2"/>
      <c r="I74" s="2"/>
      <c r="J74" s="2"/>
      <c r="K74" s="2"/>
      <c r="L74" s="2"/>
      <c r="M74" s="2"/>
      <c r="N74" s="2"/>
      <c r="O74" s="2"/>
      <c r="P74" s="2"/>
      <c r="Q74" s="2"/>
      <c r="R74" s="2"/>
      <c r="S74" s="2"/>
      <c r="T74" s="2"/>
      <c r="U74" s="2"/>
      <c r="V74" s="2"/>
      <c r="W74" s="2"/>
      <c r="X74" s="2"/>
      <c r="Y74" s="2"/>
      <c r="Z74" s="2"/>
      <c r="AA74" s="2"/>
      <c r="AB74" s="2"/>
    </row>
    <row r="75" spans="1:30" x14ac:dyDescent="0.3">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30" x14ac:dyDescent="0.3">
      <c r="B76" s="2"/>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1:30" x14ac:dyDescent="0.3">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30" x14ac:dyDescent="0.3">
      <c r="B78" s="2"/>
      <c r="C78" s="2"/>
      <c r="D78" s="2"/>
      <c r="E78" s="2"/>
      <c r="F78" s="2"/>
      <c r="G78" s="2"/>
      <c r="H78" s="2"/>
      <c r="I78" s="2"/>
      <c r="J78" s="2"/>
      <c r="K78" s="2"/>
      <c r="L78" s="2"/>
      <c r="M78" s="2"/>
      <c r="N78" s="2"/>
      <c r="O78" s="2"/>
      <c r="P78" s="2"/>
      <c r="Q78" s="2"/>
      <c r="R78" s="2"/>
      <c r="S78" s="2"/>
      <c r="T78" s="2"/>
      <c r="U78" s="2"/>
      <c r="V78" s="2"/>
      <c r="W78" s="2"/>
      <c r="X78" s="2"/>
      <c r="Y78" s="2"/>
      <c r="Z78" s="2"/>
      <c r="AA78" s="2"/>
      <c r="AB78" s="2"/>
    </row>
  </sheetData>
  <mergeCells count="7">
    <mergeCell ref="A47:M47"/>
    <mergeCell ref="B48:G49"/>
    <mergeCell ref="B26:G27"/>
    <mergeCell ref="B3:G4"/>
    <mergeCell ref="I1:K1"/>
    <mergeCell ref="A25:M25"/>
    <mergeCell ref="A2:M2"/>
  </mergeCells>
  <hyperlinks>
    <hyperlink ref="A1" location="FREMSIDE_ØKONOMI!A1" display="TILBAKE TIL FRAMSIDA"/>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70"/>
  <sheetViews>
    <sheetView workbookViewId="0">
      <selection sqref="A1:B1"/>
    </sheetView>
  </sheetViews>
  <sheetFormatPr baseColWidth="10" defaultColWidth="11.453125" defaultRowHeight="12" x14ac:dyDescent="0.3"/>
  <cols>
    <col min="1" max="1" width="11.453125" style="1"/>
    <col min="2" max="2" width="16.7265625" style="1" customWidth="1"/>
    <col min="3" max="3" width="10.26953125" style="1" customWidth="1"/>
    <col min="4" max="4" width="11.453125" style="1"/>
    <col min="5" max="5" width="11.1796875" style="1" customWidth="1"/>
    <col min="6" max="10" width="11.453125" style="1"/>
    <col min="11" max="11" width="14.453125" style="1" customWidth="1"/>
    <col min="12" max="12" width="14.26953125" style="1" customWidth="1"/>
    <col min="13" max="15" width="11.453125" style="1"/>
    <col min="16" max="16" width="14" style="1" customWidth="1"/>
    <col min="17" max="16384" width="11.453125" style="1"/>
  </cols>
  <sheetData>
    <row r="1" spans="1:24" ht="14.5" x14ac:dyDescent="0.35">
      <c r="A1" s="466" t="s">
        <v>545</v>
      </c>
      <c r="B1" s="466"/>
      <c r="C1" s="2"/>
      <c r="D1" s="2"/>
      <c r="E1" s="2"/>
      <c r="F1" s="2"/>
      <c r="G1" s="2"/>
      <c r="H1" s="2"/>
      <c r="I1" s="2"/>
      <c r="J1" s="2"/>
      <c r="K1" s="2"/>
      <c r="L1" s="2"/>
      <c r="M1" s="2"/>
      <c r="N1" s="2"/>
      <c r="O1" s="2"/>
      <c r="P1" s="2"/>
      <c r="Q1" s="2"/>
      <c r="R1" s="2"/>
      <c r="S1" s="2"/>
      <c r="T1" s="2"/>
      <c r="U1" s="2"/>
      <c r="V1" s="2"/>
      <c r="W1" s="2"/>
      <c r="X1" s="2"/>
    </row>
    <row r="2" spans="1:24" x14ac:dyDescent="0.3">
      <c r="A2" s="2"/>
      <c r="B2" s="438" t="s">
        <v>647</v>
      </c>
      <c r="C2" s="438"/>
      <c r="D2" s="438"/>
      <c r="E2" s="438"/>
      <c r="F2" s="438"/>
      <c r="G2" s="2"/>
      <c r="H2" s="2"/>
      <c r="I2" s="2"/>
      <c r="J2" s="2"/>
      <c r="K2" s="2"/>
      <c r="L2" s="2"/>
      <c r="M2" s="2"/>
      <c r="N2" s="2"/>
      <c r="O2" s="2"/>
      <c r="P2" s="2"/>
      <c r="Q2" s="2"/>
      <c r="R2" s="2"/>
      <c r="S2" s="2"/>
      <c r="T2" s="2"/>
      <c r="U2" s="2"/>
      <c r="V2" s="2"/>
      <c r="W2" s="2"/>
      <c r="X2" s="2"/>
    </row>
    <row r="3" spans="1:24" x14ac:dyDescent="0.3">
      <c r="A3" s="2"/>
      <c r="B3" s="2"/>
      <c r="C3" s="374" t="s">
        <v>645</v>
      </c>
      <c r="D3" s="374" t="s">
        <v>642</v>
      </c>
      <c r="E3" s="374" t="s">
        <v>643</v>
      </c>
      <c r="F3" s="374" t="s">
        <v>646</v>
      </c>
      <c r="G3" s="2"/>
      <c r="H3" s="2"/>
      <c r="I3" s="2"/>
      <c r="J3" s="2"/>
      <c r="K3" s="2"/>
      <c r="L3" s="2"/>
      <c r="M3" s="2"/>
      <c r="N3" s="2"/>
      <c r="O3" s="2"/>
      <c r="P3" s="2"/>
      <c r="Q3" s="2"/>
      <c r="R3" s="2"/>
      <c r="S3" s="2"/>
      <c r="T3" s="2"/>
      <c r="U3" s="2"/>
      <c r="V3" s="2"/>
      <c r="W3" s="2"/>
      <c r="X3" s="2"/>
    </row>
    <row r="4" spans="1:24" x14ac:dyDescent="0.3">
      <c r="A4" s="2"/>
      <c r="B4" s="2" t="s">
        <v>618</v>
      </c>
      <c r="C4" s="2"/>
      <c r="D4" s="372">
        <v>1760.1620000000003</v>
      </c>
      <c r="E4" s="372">
        <v>1918.2629999999999</v>
      </c>
      <c r="F4" s="2">
        <v>5000</v>
      </c>
      <c r="G4" s="2"/>
      <c r="H4" s="177" t="s">
        <v>706</v>
      </c>
      <c r="I4" s="178"/>
      <c r="J4" s="178"/>
      <c r="K4" s="178"/>
      <c r="L4" s="178"/>
      <c r="M4" s="178"/>
      <c r="N4" s="178"/>
      <c r="O4" s="178"/>
      <c r="P4" s="179"/>
      <c r="Q4" s="2"/>
      <c r="R4" s="2"/>
      <c r="S4" s="2"/>
      <c r="T4" s="2"/>
      <c r="U4" s="2"/>
      <c r="V4" s="2"/>
      <c r="W4" s="2"/>
      <c r="X4" s="2"/>
    </row>
    <row r="5" spans="1:24" x14ac:dyDescent="0.3">
      <c r="A5" s="2"/>
      <c r="B5" s="2" t="s">
        <v>629</v>
      </c>
      <c r="C5" s="2"/>
      <c r="D5" s="372">
        <v>636</v>
      </c>
      <c r="E5" s="372">
        <v>1122</v>
      </c>
      <c r="F5" s="2">
        <v>0</v>
      </c>
      <c r="G5" s="2"/>
      <c r="H5" s="180" t="s">
        <v>707</v>
      </c>
      <c r="I5" s="182"/>
      <c r="J5" s="182"/>
      <c r="K5" s="182"/>
      <c r="L5" s="182"/>
      <c r="M5" s="182"/>
      <c r="N5" s="182"/>
      <c r="O5" s="182"/>
      <c r="P5" s="183"/>
      <c r="Q5" s="2"/>
      <c r="R5" s="2"/>
      <c r="S5" s="2"/>
      <c r="T5" s="2"/>
      <c r="U5" s="2"/>
      <c r="V5" s="2"/>
      <c r="W5" s="2"/>
      <c r="X5" s="2"/>
    </row>
    <row r="6" spans="1:24" x14ac:dyDescent="0.3">
      <c r="A6" s="2"/>
      <c r="B6" s="2" t="s">
        <v>627</v>
      </c>
      <c r="C6" s="2"/>
      <c r="D6" s="372">
        <v>-153.97299999999996</v>
      </c>
      <c r="E6" s="372">
        <v>989.57600000000002</v>
      </c>
      <c r="F6" s="2">
        <v>0</v>
      </c>
      <c r="G6" s="2"/>
      <c r="H6" s="180" t="s">
        <v>709</v>
      </c>
      <c r="I6" s="182"/>
      <c r="J6" s="182"/>
      <c r="K6" s="182"/>
      <c r="L6" s="182"/>
      <c r="M6" s="182"/>
      <c r="N6" s="182"/>
      <c r="O6" s="182"/>
      <c r="P6" s="183"/>
      <c r="Q6" s="2"/>
      <c r="R6" s="2"/>
      <c r="S6" s="2"/>
      <c r="T6" s="2"/>
      <c r="U6" s="2"/>
      <c r="V6" s="2"/>
      <c r="W6" s="2"/>
      <c r="X6" s="2"/>
    </row>
    <row r="7" spans="1:24" x14ac:dyDescent="0.3">
      <c r="A7" s="2"/>
      <c r="B7" s="2" t="s">
        <v>624</v>
      </c>
      <c r="C7" s="2"/>
      <c r="D7" s="372">
        <v>490</v>
      </c>
      <c r="E7" s="372">
        <v>680</v>
      </c>
      <c r="F7" s="2">
        <v>0</v>
      </c>
      <c r="G7" s="2"/>
      <c r="H7" s="180" t="s">
        <v>708</v>
      </c>
      <c r="I7" s="182"/>
      <c r="J7" s="182"/>
      <c r="K7" s="182"/>
      <c r="L7" s="182"/>
      <c r="M7" s="182"/>
      <c r="N7" s="182"/>
      <c r="O7" s="182"/>
      <c r="P7" s="183"/>
      <c r="Q7" s="2"/>
      <c r="R7" s="2"/>
      <c r="S7" s="2"/>
      <c r="T7" s="2"/>
      <c r="U7" s="2"/>
      <c r="V7" s="2"/>
      <c r="W7" s="2"/>
      <c r="X7" s="2"/>
    </row>
    <row r="8" spans="1:24" x14ac:dyDescent="0.3">
      <c r="A8" s="2"/>
      <c r="B8" s="2" t="s">
        <v>603</v>
      </c>
      <c r="C8" s="2"/>
      <c r="D8" s="372">
        <v>180</v>
      </c>
      <c r="E8" s="372">
        <v>500</v>
      </c>
      <c r="F8" s="2">
        <v>500</v>
      </c>
      <c r="G8" s="2"/>
      <c r="H8" s="180"/>
      <c r="I8" s="182"/>
      <c r="J8" s="182"/>
      <c r="K8" s="182"/>
      <c r="L8" s="182"/>
      <c r="M8" s="182"/>
      <c r="N8" s="182"/>
      <c r="O8" s="182"/>
      <c r="P8" s="183"/>
      <c r="Q8" s="2"/>
      <c r="R8" s="2"/>
      <c r="S8" s="2"/>
      <c r="T8" s="2"/>
      <c r="U8" s="2"/>
      <c r="V8" s="2"/>
      <c r="W8" s="2"/>
      <c r="X8" s="2"/>
    </row>
    <row r="9" spans="1:24" x14ac:dyDescent="0.3">
      <c r="A9" s="2"/>
      <c r="B9" s="2" t="s">
        <v>628</v>
      </c>
      <c r="C9" s="2"/>
      <c r="D9" s="372">
        <v>366.23</v>
      </c>
      <c r="E9" s="372">
        <v>420.50800000000004</v>
      </c>
      <c r="F9" s="2">
        <v>1000</v>
      </c>
      <c r="G9" s="2"/>
      <c r="H9" s="180"/>
      <c r="I9" s="182"/>
      <c r="J9" s="182"/>
      <c r="K9" s="182"/>
      <c r="L9" s="182"/>
      <c r="M9" s="182"/>
      <c r="N9" s="182"/>
      <c r="O9" s="182"/>
      <c r="P9" s="183"/>
      <c r="Q9" s="2"/>
      <c r="R9" s="2"/>
      <c r="S9" s="2"/>
      <c r="T9" s="2"/>
      <c r="U9" s="2"/>
      <c r="V9" s="2"/>
      <c r="W9" s="2"/>
      <c r="X9" s="2"/>
    </row>
    <row r="10" spans="1:24" x14ac:dyDescent="0.3">
      <c r="A10" s="2"/>
      <c r="B10" s="2" t="s">
        <v>617</v>
      </c>
      <c r="C10" s="2"/>
      <c r="D10" s="372">
        <v>318.31400000000008</v>
      </c>
      <c r="E10" s="372">
        <v>339.99499999999989</v>
      </c>
      <c r="F10" s="2">
        <v>500</v>
      </c>
      <c r="G10" s="2"/>
      <c r="H10" s="180"/>
      <c r="I10" s="182" t="s">
        <v>768</v>
      </c>
      <c r="J10" s="182"/>
      <c r="K10" s="182"/>
      <c r="L10" s="410">
        <f>SUM(FREMSIDE_ØKONOMI!J20)</f>
        <v>-73.443999999988591</v>
      </c>
      <c r="M10" s="182"/>
      <c r="N10" s="182"/>
      <c r="O10" s="182"/>
      <c r="P10" s="183"/>
      <c r="Q10" s="2"/>
      <c r="R10" s="2"/>
      <c r="S10" s="2"/>
      <c r="T10" s="2"/>
      <c r="U10" s="2"/>
      <c r="V10" s="2"/>
      <c r="W10" s="2"/>
      <c r="X10" s="2"/>
    </row>
    <row r="11" spans="1:24" x14ac:dyDescent="0.3">
      <c r="A11" s="2"/>
      <c r="B11" s="2" t="s">
        <v>607</v>
      </c>
      <c r="C11" s="2"/>
      <c r="D11" s="372">
        <v>94.396999999999935</v>
      </c>
      <c r="E11" s="372">
        <v>252.9380000000001</v>
      </c>
      <c r="F11" s="2">
        <v>0</v>
      </c>
      <c r="G11" s="2"/>
      <c r="H11" s="180"/>
      <c r="I11" s="182" t="s">
        <v>769</v>
      </c>
      <c r="J11" s="182"/>
      <c r="K11" s="182"/>
      <c r="L11" s="378">
        <f>-SUM(F34)</f>
        <v>-7500</v>
      </c>
      <c r="M11" s="182"/>
      <c r="N11" s="182"/>
      <c r="O11" s="182"/>
      <c r="P11" s="183"/>
      <c r="Q11" s="2"/>
      <c r="R11" s="2"/>
      <c r="S11" s="2"/>
      <c r="T11" s="2"/>
      <c r="U11" s="2"/>
      <c r="V11" s="2"/>
      <c r="W11" s="2"/>
      <c r="X11" s="2"/>
    </row>
    <row r="12" spans="1:24" x14ac:dyDescent="0.3">
      <c r="A12" s="2"/>
      <c r="B12" s="2" t="s">
        <v>610</v>
      </c>
      <c r="C12" s="2"/>
      <c r="D12" s="372">
        <v>151.58299999999997</v>
      </c>
      <c r="E12" s="372">
        <v>233.80300000000011</v>
      </c>
      <c r="F12" s="2">
        <v>500</v>
      </c>
      <c r="G12" s="2"/>
      <c r="H12" s="180"/>
      <c r="I12" s="181" t="s">
        <v>771</v>
      </c>
      <c r="J12" s="181"/>
      <c r="K12" s="181"/>
      <c r="L12" s="379">
        <f>SUM(L10:L11)</f>
        <v>-7573.4439999999886</v>
      </c>
      <c r="M12" s="182"/>
      <c r="N12" s="182"/>
      <c r="O12" s="182"/>
      <c r="P12" s="183"/>
      <c r="Q12" s="2"/>
      <c r="R12" s="2"/>
      <c r="S12" s="2"/>
      <c r="T12" s="2"/>
      <c r="U12" s="2"/>
      <c r="V12" s="2"/>
      <c r="W12" s="2"/>
      <c r="X12" s="2"/>
    </row>
    <row r="13" spans="1:24" x14ac:dyDescent="0.3">
      <c r="A13" s="2"/>
      <c r="B13" s="2" t="s">
        <v>622</v>
      </c>
      <c r="C13" s="2"/>
      <c r="D13" s="372">
        <v>152.77299999999923</v>
      </c>
      <c r="E13" s="372">
        <v>197.35399999999936</v>
      </c>
      <c r="F13" s="2">
        <v>0</v>
      </c>
      <c r="G13" s="2"/>
      <c r="H13" s="180"/>
      <c r="I13" s="182" t="s">
        <v>770</v>
      </c>
      <c r="J13" s="182"/>
      <c r="K13" s="182"/>
      <c r="L13" s="378">
        <v>7000</v>
      </c>
      <c r="M13" s="182"/>
      <c r="N13" s="182"/>
      <c r="O13" s="182"/>
      <c r="P13" s="183"/>
      <c r="Q13" s="2"/>
      <c r="R13" s="2"/>
      <c r="S13" s="2"/>
      <c r="T13" s="2"/>
      <c r="U13" s="2"/>
      <c r="V13" s="2"/>
      <c r="W13" s="2"/>
      <c r="X13" s="2"/>
    </row>
    <row r="14" spans="1:24" x14ac:dyDescent="0.3">
      <c r="A14" s="2"/>
      <c r="B14" s="2" t="s">
        <v>606</v>
      </c>
      <c r="C14" s="2"/>
      <c r="D14" s="372">
        <v>17.252999999999702</v>
      </c>
      <c r="E14" s="372">
        <v>144.66299999999956</v>
      </c>
      <c r="F14" s="2">
        <v>0</v>
      </c>
      <c r="G14" s="2"/>
      <c r="H14" s="180"/>
      <c r="I14" s="181" t="s">
        <v>772</v>
      </c>
      <c r="J14" s="181"/>
      <c r="K14" s="181"/>
      <c r="L14" s="379">
        <f>SUM(L12:L13)</f>
        <v>-573.44399999998859</v>
      </c>
      <c r="M14" s="182"/>
      <c r="N14" s="182"/>
      <c r="O14" s="182"/>
      <c r="P14" s="183"/>
      <c r="Q14" s="2"/>
      <c r="R14" s="2"/>
      <c r="S14" s="2"/>
      <c r="T14" s="2"/>
      <c r="U14" s="2"/>
      <c r="V14" s="2"/>
      <c r="W14" s="2"/>
      <c r="X14" s="2"/>
    </row>
    <row r="15" spans="1:24" x14ac:dyDescent="0.3">
      <c r="A15" s="2"/>
      <c r="B15" s="2" t="s">
        <v>613</v>
      </c>
      <c r="C15" s="2"/>
      <c r="D15" s="372">
        <v>9.8240000000000691</v>
      </c>
      <c r="E15" s="372">
        <v>27.689000000000078</v>
      </c>
      <c r="F15" s="2">
        <v>0</v>
      </c>
      <c r="G15" s="2"/>
      <c r="H15" s="180"/>
      <c r="I15" s="182" t="s">
        <v>765</v>
      </c>
      <c r="J15" s="182"/>
      <c r="K15" s="182"/>
      <c r="L15" s="378">
        <v>3909</v>
      </c>
      <c r="M15" s="182"/>
      <c r="N15" s="182"/>
      <c r="O15" s="365"/>
      <c r="P15" s="183"/>
      <c r="Q15" s="2"/>
      <c r="R15" s="2"/>
      <c r="S15" s="2"/>
      <c r="T15" s="2"/>
      <c r="U15" s="2"/>
      <c r="V15" s="2"/>
      <c r="W15" s="2"/>
      <c r="X15" s="2"/>
    </row>
    <row r="16" spans="1:24" x14ac:dyDescent="0.3">
      <c r="A16" s="2"/>
      <c r="B16" s="2" t="s">
        <v>22</v>
      </c>
      <c r="C16" s="2"/>
      <c r="D16" s="372">
        <v>0</v>
      </c>
      <c r="E16" s="372">
        <v>22</v>
      </c>
      <c r="F16" s="2">
        <v>0</v>
      </c>
      <c r="G16" s="2"/>
      <c r="H16" s="180"/>
      <c r="I16" s="181" t="s">
        <v>773</v>
      </c>
      <c r="J16" s="181"/>
      <c r="K16" s="181"/>
      <c r="L16" s="379">
        <f>SUM(L14:L15)</f>
        <v>3335.5560000000114</v>
      </c>
      <c r="M16" s="365"/>
      <c r="N16" s="365"/>
      <c r="O16" s="182"/>
      <c r="P16" s="183"/>
      <c r="Q16" s="2"/>
      <c r="R16" s="2"/>
      <c r="S16" s="2"/>
      <c r="T16" s="2"/>
      <c r="U16" s="2"/>
      <c r="V16" s="2"/>
      <c r="W16" s="2"/>
      <c r="X16" s="2"/>
    </row>
    <row r="17" spans="1:24" x14ac:dyDescent="0.3">
      <c r="A17" s="2"/>
      <c r="B17" s="2" t="s">
        <v>616</v>
      </c>
      <c r="C17" s="2"/>
      <c r="D17" s="372">
        <v>84.437000000000012</v>
      </c>
      <c r="E17" s="372">
        <v>6.4189999999999827</v>
      </c>
      <c r="F17" s="2">
        <v>0</v>
      </c>
      <c r="G17" s="2"/>
      <c r="H17" s="180"/>
      <c r="I17" s="365"/>
      <c r="J17" s="365"/>
      <c r="K17" s="365"/>
      <c r="L17" s="394"/>
      <c r="M17" s="182"/>
      <c r="N17" s="182"/>
      <c r="O17" s="182"/>
      <c r="P17" s="183"/>
      <c r="Q17" s="2"/>
      <c r="R17" s="2"/>
      <c r="S17" s="2"/>
      <c r="T17" s="2"/>
      <c r="U17" s="2"/>
      <c r="V17" s="2"/>
      <c r="W17" s="2"/>
      <c r="X17" s="2"/>
    </row>
    <row r="18" spans="1:24" x14ac:dyDescent="0.3">
      <c r="A18" s="2"/>
      <c r="B18" s="2" t="s">
        <v>620</v>
      </c>
      <c r="C18" s="2"/>
      <c r="D18" s="372">
        <v>0.13999999999998636</v>
      </c>
      <c r="E18" s="372">
        <v>0.37199999999995725</v>
      </c>
      <c r="F18" s="2">
        <v>0</v>
      </c>
      <c r="G18" s="2"/>
      <c r="H18" s="180"/>
      <c r="I18" s="181"/>
      <c r="J18" s="181"/>
      <c r="K18" s="181"/>
      <c r="L18" s="379"/>
      <c r="M18" s="182"/>
      <c r="N18" s="182"/>
      <c r="O18" s="182"/>
      <c r="P18" s="183"/>
      <c r="Q18" s="2"/>
      <c r="R18" s="2"/>
      <c r="S18" s="2"/>
      <c r="T18" s="2"/>
      <c r="U18" s="2"/>
      <c r="V18" s="2"/>
      <c r="W18" s="2"/>
      <c r="X18" s="2"/>
    </row>
    <row r="19" spans="1:24" x14ac:dyDescent="0.3">
      <c r="A19" s="2"/>
      <c r="B19" s="2" t="s">
        <v>605</v>
      </c>
      <c r="C19" s="2"/>
      <c r="D19" s="372">
        <v>-0.11300000000005639</v>
      </c>
      <c r="E19" s="372">
        <v>0.1069999999999709</v>
      </c>
      <c r="F19" s="2">
        <v>0</v>
      </c>
      <c r="G19" s="2"/>
      <c r="H19" s="180"/>
      <c r="I19" s="182"/>
      <c r="J19" s="182"/>
      <c r="K19" s="182"/>
      <c r="L19" s="380"/>
      <c r="M19" s="182"/>
      <c r="N19" s="182"/>
      <c r="O19" s="182"/>
      <c r="P19" s="183"/>
      <c r="Q19" s="2"/>
      <c r="R19" s="2"/>
      <c r="S19" s="2"/>
      <c r="T19" s="2"/>
      <c r="U19" s="2"/>
      <c r="V19" s="2"/>
      <c r="W19" s="2"/>
      <c r="X19" s="2"/>
    </row>
    <row r="20" spans="1:24" x14ac:dyDescent="0.3">
      <c r="A20" s="2"/>
      <c r="B20" s="2" t="s">
        <v>604</v>
      </c>
      <c r="C20" s="2"/>
      <c r="D20" s="372">
        <v>0</v>
      </c>
      <c r="E20" s="372">
        <v>0</v>
      </c>
      <c r="F20" s="2">
        <v>0</v>
      </c>
      <c r="G20" s="2"/>
      <c r="H20" s="180"/>
      <c r="I20" s="182"/>
      <c r="J20" s="182"/>
      <c r="K20" s="182"/>
      <c r="L20" s="182"/>
      <c r="M20" s="182"/>
      <c r="N20" s="182"/>
      <c r="O20" s="182"/>
      <c r="P20" s="183"/>
      <c r="Q20" s="2"/>
      <c r="R20" s="2"/>
      <c r="S20" s="2"/>
      <c r="T20" s="2"/>
      <c r="U20" s="2"/>
      <c r="V20" s="2"/>
      <c r="W20" s="2"/>
      <c r="X20" s="2"/>
    </row>
    <row r="21" spans="1:24" x14ac:dyDescent="0.3">
      <c r="A21" s="2"/>
      <c r="B21" s="2" t="s">
        <v>623</v>
      </c>
      <c r="C21" s="2"/>
      <c r="D21" s="372">
        <v>0</v>
      </c>
      <c r="E21" s="372">
        <v>0</v>
      </c>
      <c r="F21" s="2">
        <v>0</v>
      </c>
      <c r="G21" s="2"/>
      <c r="H21" s="180"/>
      <c r="I21" s="182" t="s">
        <v>657</v>
      </c>
      <c r="J21" s="182"/>
      <c r="K21" s="182"/>
      <c r="L21" s="182"/>
      <c r="M21" s="182"/>
      <c r="N21" s="182"/>
      <c r="O21" s="182"/>
      <c r="P21" s="183"/>
      <c r="Q21" s="2"/>
      <c r="R21" s="2"/>
      <c r="S21" s="2"/>
      <c r="T21" s="2"/>
      <c r="U21" s="2"/>
      <c r="V21" s="2"/>
      <c r="W21" s="2"/>
      <c r="X21" s="2"/>
    </row>
    <row r="22" spans="1:24" x14ac:dyDescent="0.3">
      <c r="A22" s="2"/>
      <c r="B22" s="2" t="s">
        <v>23</v>
      </c>
      <c r="C22" s="2"/>
      <c r="D22" s="372">
        <v>0</v>
      </c>
      <c r="E22" s="372">
        <v>0</v>
      </c>
      <c r="F22" s="2">
        <v>0</v>
      </c>
      <c r="G22" s="2"/>
      <c r="H22" s="180"/>
      <c r="I22" s="182" t="s">
        <v>658</v>
      </c>
      <c r="J22" s="182"/>
      <c r="K22" s="182"/>
      <c r="L22" s="378">
        <v>12857</v>
      </c>
      <c r="M22" s="182"/>
      <c r="N22" s="182"/>
      <c r="O22" s="182"/>
      <c r="P22" s="183"/>
      <c r="Q22" s="2"/>
      <c r="R22" s="2"/>
      <c r="S22" s="2"/>
      <c r="T22" s="2"/>
      <c r="U22" s="2"/>
      <c r="V22" s="2"/>
      <c r="W22" s="2"/>
      <c r="X22" s="2"/>
    </row>
    <row r="23" spans="1:24" x14ac:dyDescent="0.3">
      <c r="A23" s="2"/>
      <c r="B23" s="2" t="s">
        <v>625</v>
      </c>
      <c r="C23" s="2"/>
      <c r="D23" s="372">
        <v>0</v>
      </c>
      <c r="E23" s="372">
        <v>0</v>
      </c>
      <c r="F23" s="2">
        <v>0</v>
      </c>
      <c r="G23" s="2"/>
      <c r="H23" s="180"/>
      <c r="I23" s="182" t="s">
        <v>659</v>
      </c>
      <c r="J23" s="182"/>
      <c r="K23" s="182"/>
      <c r="L23" s="378">
        <v>9168</v>
      </c>
      <c r="M23" s="182"/>
      <c r="N23" s="182"/>
      <c r="O23" s="182"/>
      <c r="P23" s="183"/>
      <c r="Q23" s="2"/>
      <c r="R23" s="2"/>
      <c r="S23" s="2"/>
      <c r="T23" s="2"/>
      <c r="U23" s="2"/>
      <c r="V23" s="2"/>
      <c r="W23" s="2"/>
      <c r="X23" s="2"/>
    </row>
    <row r="24" spans="1:24" x14ac:dyDescent="0.3">
      <c r="A24" s="2"/>
      <c r="B24" s="2" t="s">
        <v>626</v>
      </c>
      <c r="C24" s="2"/>
      <c r="D24" s="372">
        <v>0</v>
      </c>
      <c r="E24" s="372">
        <v>0</v>
      </c>
      <c r="F24" s="2">
        <v>0</v>
      </c>
      <c r="G24" s="2"/>
      <c r="H24" s="180"/>
      <c r="I24" s="182" t="s">
        <v>774</v>
      </c>
      <c r="J24" s="182"/>
      <c r="K24" s="182"/>
      <c r="L24" s="378">
        <f>SUM(L16)</f>
        <v>3335.5560000000114</v>
      </c>
      <c r="M24" s="182"/>
      <c r="N24" s="182"/>
      <c r="O24" s="182"/>
      <c r="P24" s="183"/>
      <c r="Q24" s="2"/>
      <c r="R24" s="2"/>
      <c r="S24" s="2"/>
      <c r="T24" s="2"/>
      <c r="U24" s="2"/>
      <c r="V24" s="2"/>
      <c r="W24" s="2"/>
      <c r="X24" s="2"/>
    </row>
    <row r="25" spans="1:24" x14ac:dyDescent="0.3">
      <c r="A25" s="2"/>
      <c r="B25" s="2" t="s">
        <v>614</v>
      </c>
      <c r="C25" s="2"/>
      <c r="D25" s="372">
        <v>-16</v>
      </c>
      <c r="E25" s="372">
        <v>-11</v>
      </c>
      <c r="F25" s="2">
        <v>0</v>
      </c>
      <c r="G25" s="2"/>
      <c r="H25" s="180"/>
      <c r="I25" s="181" t="s">
        <v>660</v>
      </c>
      <c r="J25" s="181"/>
      <c r="K25" s="181"/>
      <c r="L25" s="379">
        <f>SUM(L22:L24)</f>
        <v>25360.556000000011</v>
      </c>
      <c r="M25" s="182"/>
      <c r="N25" s="182"/>
      <c r="O25" s="182"/>
      <c r="P25" s="183"/>
      <c r="Q25" s="2"/>
      <c r="R25" s="2"/>
      <c r="S25" s="2"/>
      <c r="T25" s="2"/>
      <c r="U25" s="2"/>
      <c r="V25" s="2"/>
      <c r="W25" s="2"/>
      <c r="X25" s="2"/>
    </row>
    <row r="26" spans="1:24" x14ac:dyDescent="0.3">
      <c r="A26" s="2"/>
      <c r="B26" s="2" t="s">
        <v>0</v>
      </c>
      <c r="C26" s="2"/>
      <c r="D26" s="372">
        <v>-1.3279999999999745</v>
      </c>
      <c r="E26" s="372">
        <v>-14.161000000000058</v>
      </c>
      <c r="F26" s="2">
        <v>0</v>
      </c>
      <c r="G26" s="2"/>
      <c r="H26" s="180" t="s">
        <v>710</v>
      </c>
      <c r="I26" s="182"/>
      <c r="J26" s="182"/>
      <c r="K26" s="182"/>
      <c r="L26" s="182"/>
      <c r="M26" s="182"/>
      <c r="N26" s="182"/>
      <c r="O26" s="182"/>
      <c r="P26" s="183"/>
      <c r="Q26" s="2"/>
      <c r="R26" s="2"/>
      <c r="S26" s="2"/>
      <c r="T26" s="2"/>
      <c r="U26" s="2"/>
      <c r="V26" s="2"/>
      <c r="W26" s="2"/>
      <c r="X26" s="2"/>
    </row>
    <row r="27" spans="1:24" x14ac:dyDescent="0.3">
      <c r="A27" s="2"/>
      <c r="B27" s="2" t="s">
        <v>621</v>
      </c>
      <c r="C27" s="2"/>
      <c r="D27" s="372">
        <v>-61.342999999999847</v>
      </c>
      <c r="E27" s="372">
        <v>-53.021000000000186</v>
      </c>
      <c r="F27" s="2">
        <v>0</v>
      </c>
      <c r="G27" s="2"/>
      <c r="H27" s="180" t="s">
        <v>711</v>
      </c>
      <c r="I27" s="182"/>
      <c r="J27" s="182"/>
      <c r="K27" s="182"/>
      <c r="L27" s="182"/>
      <c r="M27" s="182"/>
      <c r="N27" s="182"/>
      <c r="O27" s="182"/>
      <c r="P27" s="183"/>
      <c r="Q27" s="2"/>
      <c r="R27" s="2"/>
      <c r="S27" s="2"/>
      <c r="T27" s="2"/>
      <c r="U27" s="2"/>
      <c r="V27" s="2"/>
      <c r="W27" s="2"/>
      <c r="X27" s="2"/>
    </row>
    <row r="28" spans="1:24" x14ac:dyDescent="0.3">
      <c r="A28" s="2"/>
      <c r="B28" s="2" t="s">
        <v>608</v>
      </c>
      <c r="C28" s="2"/>
      <c r="D28" s="372">
        <v>-281.69100000000003</v>
      </c>
      <c r="E28" s="372">
        <v>-83.237999999999829</v>
      </c>
      <c r="F28" s="2">
        <v>0</v>
      </c>
      <c r="G28" s="2"/>
      <c r="H28" s="180" t="s">
        <v>712</v>
      </c>
      <c r="I28" s="182"/>
      <c r="J28" s="182"/>
      <c r="K28" s="182"/>
      <c r="L28" s="182"/>
      <c r="M28" s="182"/>
      <c r="N28" s="182"/>
      <c r="O28" s="182"/>
      <c r="P28" s="183"/>
      <c r="Q28" s="2"/>
      <c r="R28" s="2"/>
      <c r="S28" s="2"/>
      <c r="T28" s="2"/>
      <c r="U28" s="2"/>
      <c r="V28" s="2"/>
      <c r="W28" s="2"/>
      <c r="X28" s="2"/>
    </row>
    <row r="29" spans="1:24" x14ac:dyDescent="0.3">
      <c r="A29" s="2"/>
      <c r="B29" s="2" t="s">
        <v>609</v>
      </c>
      <c r="C29" s="2"/>
      <c r="D29" s="372">
        <v>-339</v>
      </c>
      <c r="E29" s="372">
        <v>-86</v>
      </c>
      <c r="F29" s="2">
        <f>-F28</f>
        <v>0</v>
      </c>
      <c r="G29" s="2"/>
      <c r="H29" s="180" t="s">
        <v>713</v>
      </c>
      <c r="I29" s="182"/>
      <c r="J29" s="182"/>
      <c r="K29" s="182"/>
      <c r="L29" s="182"/>
      <c r="M29" s="182"/>
      <c r="N29" s="182"/>
      <c r="O29" s="182"/>
      <c r="P29" s="183"/>
      <c r="Q29" s="2"/>
      <c r="R29" s="2"/>
      <c r="S29" s="2"/>
      <c r="T29" s="2"/>
      <c r="U29" s="2"/>
      <c r="V29" s="2"/>
      <c r="W29" s="2"/>
      <c r="X29" s="2"/>
    </row>
    <row r="30" spans="1:24" x14ac:dyDescent="0.3">
      <c r="A30" s="2"/>
      <c r="B30" s="2" t="s">
        <v>612</v>
      </c>
      <c r="C30" s="2"/>
      <c r="D30" s="372">
        <v>-263.20100000000002</v>
      </c>
      <c r="E30" s="372">
        <v>-210.6260000000002</v>
      </c>
      <c r="F30" s="2">
        <v>0</v>
      </c>
      <c r="G30" s="2"/>
      <c r="H30" s="180" t="s">
        <v>714</v>
      </c>
      <c r="I30" s="182"/>
      <c r="J30" s="182"/>
      <c r="K30" s="182"/>
      <c r="L30" s="182"/>
      <c r="M30" s="182"/>
      <c r="N30" s="182"/>
      <c r="O30" s="182"/>
      <c r="P30" s="183"/>
      <c r="Q30" s="2"/>
      <c r="R30" s="2"/>
      <c r="S30" s="2"/>
      <c r="T30" s="2"/>
      <c r="U30" s="2"/>
      <c r="V30" s="2"/>
      <c r="W30" s="2"/>
      <c r="X30" s="2"/>
    </row>
    <row r="31" spans="1:24" x14ac:dyDescent="0.3">
      <c r="A31" s="2"/>
      <c r="B31" s="2" t="s">
        <v>615</v>
      </c>
      <c r="C31" s="2"/>
      <c r="D31" s="372">
        <v>-650.64400000000023</v>
      </c>
      <c r="E31" s="372">
        <v>-372.8100000000004</v>
      </c>
      <c r="F31" s="2">
        <v>0</v>
      </c>
      <c r="G31" s="2"/>
      <c r="H31" s="180" t="s">
        <v>715</v>
      </c>
      <c r="I31" s="182"/>
      <c r="J31" s="182"/>
      <c r="K31" s="182"/>
      <c r="L31" s="182"/>
      <c r="M31" s="182"/>
      <c r="N31" s="182"/>
      <c r="O31" s="182"/>
      <c r="P31" s="183"/>
      <c r="Q31" s="2"/>
      <c r="R31" s="2"/>
      <c r="S31" s="2"/>
      <c r="T31" s="2"/>
      <c r="U31" s="2"/>
      <c r="V31" s="2"/>
      <c r="W31" s="2"/>
      <c r="X31" s="2"/>
    </row>
    <row r="32" spans="1:24" x14ac:dyDescent="0.3">
      <c r="A32" s="2"/>
      <c r="B32" s="2" t="s">
        <v>611</v>
      </c>
      <c r="C32" s="2"/>
      <c r="D32" s="372">
        <v>-431.0949999999998</v>
      </c>
      <c r="E32" s="372">
        <v>-476.32900000000018</v>
      </c>
      <c r="F32" s="2">
        <v>0</v>
      </c>
      <c r="G32" s="2"/>
      <c r="H32" s="180" t="s">
        <v>718</v>
      </c>
      <c r="I32" s="182"/>
      <c r="J32" s="182"/>
      <c r="K32" s="182"/>
      <c r="L32" s="182"/>
      <c r="M32" s="182"/>
      <c r="N32" s="182"/>
      <c r="O32" s="182"/>
      <c r="P32" s="183"/>
      <c r="Q32" s="2"/>
      <c r="R32" s="2"/>
      <c r="S32" s="2"/>
      <c r="T32" s="2"/>
      <c r="U32" s="2"/>
      <c r="V32" s="2"/>
      <c r="W32" s="2"/>
      <c r="X32" s="2"/>
    </row>
    <row r="33" spans="1:24" x14ac:dyDescent="0.3">
      <c r="A33" s="2"/>
      <c r="B33" s="2" t="s">
        <v>619</v>
      </c>
      <c r="C33" s="2"/>
      <c r="D33" s="372">
        <v>-362.95300000000043</v>
      </c>
      <c r="E33" s="372">
        <v>-682.59699999999975</v>
      </c>
      <c r="F33" s="2">
        <v>0</v>
      </c>
      <c r="G33" s="2"/>
      <c r="H33" s="180" t="s">
        <v>719</v>
      </c>
      <c r="I33" s="182"/>
      <c r="J33" s="182"/>
      <c r="K33" s="182"/>
      <c r="L33" s="182"/>
      <c r="M33" s="182"/>
      <c r="N33" s="182"/>
      <c r="O33" s="182"/>
      <c r="P33" s="183"/>
      <c r="Q33" s="2"/>
      <c r="R33" s="2"/>
      <c r="S33" s="2"/>
      <c r="T33" s="2"/>
      <c r="U33" s="2"/>
      <c r="V33" s="2"/>
      <c r="W33" s="2"/>
      <c r="X33" s="2"/>
    </row>
    <row r="34" spans="1:24" x14ac:dyDescent="0.3">
      <c r="A34" s="2"/>
      <c r="B34" s="6" t="s">
        <v>644</v>
      </c>
      <c r="C34" s="6">
        <v>617</v>
      </c>
      <c r="D34" s="373">
        <v>1857.771999999999</v>
      </c>
      <c r="E34" s="373">
        <v>4878.9049999999979</v>
      </c>
      <c r="F34" s="373">
        <f>SUM(F4:F33)</f>
        <v>7500</v>
      </c>
      <c r="G34" s="2"/>
      <c r="H34" s="180" t="s">
        <v>723</v>
      </c>
      <c r="I34" s="182"/>
      <c r="J34" s="182"/>
      <c r="K34" s="182"/>
      <c r="L34" s="182"/>
      <c r="M34" s="182"/>
      <c r="N34" s="182"/>
      <c r="O34" s="182"/>
      <c r="P34" s="183"/>
      <c r="Q34" s="2"/>
      <c r="R34" s="2"/>
      <c r="S34" s="2"/>
      <c r="T34" s="2"/>
      <c r="U34" s="2"/>
      <c r="V34" s="2"/>
      <c r="W34" s="2"/>
      <c r="X34" s="2"/>
    </row>
    <row r="35" spans="1:24" x14ac:dyDescent="0.3">
      <c r="A35" s="2"/>
      <c r="B35" s="6"/>
      <c r="C35" s="6"/>
      <c r="D35" s="372"/>
      <c r="E35" s="373"/>
      <c r="F35" s="375"/>
      <c r="G35" s="2"/>
      <c r="H35" s="180" t="s">
        <v>720</v>
      </c>
      <c r="I35" s="182"/>
      <c r="J35" s="182"/>
      <c r="K35" s="182"/>
      <c r="L35" s="182"/>
      <c r="M35" s="182"/>
      <c r="N35" s="182"/>
      <c r="O35" s="182"/>
      <c r="P35" s="183"/>
      <c r="Q35" s="2"/>
      <c r="R35" s="2"/>
      <c r="S35" s="2"/>
      <c r="T35" s="2"/>
      <c r="U35" s="2"/>
      <c r="V35" s="2"/>
      <c r="W35" s="2"/>
      <c r="X35" s="2"/>
    </row>
    <row r="36" spans="1:24" x14ac:dyDescent="0.3">
      <c r="A36" s="2"/>
      <c r="B36" s="2"/>
      <c r="C36" s="4"/>
      <c r="D36" s="4"/>
      <c r="E36" s="4"/>
      <c r="F36" s="267"/>
      <c r="G36" s="4"/>
      <c r="H36" s="180" t="s">
        <v>721</v>
      </c>
      <c r="I36" s="182"/>
      <c r="J36" s="182"/>
      <c r="K36" s="182"/>
      <c r="L36" s="182"/>
      <c r="M36" s="182"/>
      <c r="N36" s="182"/>
      <c r="O36" s="182"/>
      <c r="P36" s="183"/>
      <c r="Q36" s="2"/>
      <c r="R36" s="2"/>
      <c r="S36" s="2"/>
      <c r="T36" s="2"/>
      <c r="U36" s="2"/>
      <c r="V36" s="2"/>
      <c r="W36" s="2"/>
      <c r="X36" s="2"/>
    </row>
    <row r="37" spans="1:24" x14ac:dyDescent="0.3">
      <c r="A37" s="2"/>
      <c r="B37" s="2"/>
      <c r="C37" s="4"/>
      <c r="D37" s="4"/>
      <c r="E37" s="4"/>
      <c r="F37" s="267"/>
      <c r="G37" s="4"/>
      <c r="H37" s="180" t="s">
        <v>722</v>
      </c>
      <c r="I37" s="182"/>
      <c r="J37" s="182"/>
      <c r="K37" s="182"/>
      <c r="L37" s="182"/>
      <c r="M37" s="182"/>
      <c r="N37" s="182"/>
      <c r="O37" s="182"/>
      <c r="P37" s="183"/>
      <c r="Q37" s="2"/>
      <c r="R37" s="2"/>
      <c r="S37" s="2"/>
      <c r="T37" s="2"/>
      <c r="U37" s="2"/>
      <c r="V37" s="2"/>
      <c r="W37" s="2"/>
      <c r="X37" s="2"/>
    </row>
    <row r="38" spans="1:24" x14ac:dyDescent="0.3">
      <c r="A38" s="2"/>
      <c r="B38" s="2"/>
      <c r="C38" s="4"/>
      <c r="D38" s="376"/>
      <c r="E38" s="376"/>
      <c r="F38" s="377"/>
      <c r="G38" s="4"/>
      <c r="H38" s="184"/>
      <c r="I38" s="182"/>
      <c r="J38" s="182"/>
      <c r="K38" s="182"/>
      <c r="L38" s="182"/>
      <c r="M38" s="182"/>
      <c r="N38" s="182"/>
      <c r="O38" s="185"/>
      <c r="P38" s="186"/>
      <c r="Q38" s="2"/>
      <c r="R38" s="2"/>
      <c r="S38" s="2"/>
      <c r="T38" s="2"/>
      <c r="U38" s="2"/>
      <c r="V38" s="2"/>
      <c r="W38" s="2"/>
      <c r="X38" s="2"/>
    </row>
    <row r="39" spans="1:24" x14ac:dyDescent="0.3">
      <c r="A39" s="2"/>
      <c r="B39" s="2"/>
      <c r="C39" s="4"/>
      <c r="D39" s="4"/>
      <c r="E39" s="4"/>
      <c r="F39" s="4"/>
      <c r="G39" s="4"/>
      <c r="H39" s="2"/>
      <c r="I39" s="182"/>
      <c r="J39" s="182"/>
      <c r="K39" s="182"/>
      <c r="L39" s="182"/>
      <c r="M39" s="185"/>
      <c r="N39" s="185"/>
      <c r="O39" s="2"/>
      <c r="P39" s="2"/>
      <c r="Q39" s="2"/>
      <c r="R39" s="2"/>
      <c r="S39" s="2"/>
      <c r="T39" s="2"/>
      <c r="U39" s="2"/>
      <c r="V39" s="2"/>
      <c r="W39" s="2"/>
      <c r="X39" s="2"/>
    </row>
    <row r="40" spans="1:24" x14ac:dyDescent="0.3">
      <c r="A40" s="2"/>
      <c r="B40" s="2"/>
      <c r="C40" s="4"/>
      <c r="D40" s="4"/>
      <c r="E40" s="4"/>
      <c r="F40" s="4"/>
      <c r="G40" s="4"/>
      <c r="H40" s="2"/>
      <c r="I40" s="185"/>
      <c r="J40" s="185"/>
      <c r="K40" s="185"/>
      <c r="L40" s="185"/>
      <c r="M40" s="2"/>
      <c r="N40" s="2"/>
      <c r="O40" s="2"/>
      <c r="P40" s="2"/>
      <c r="Q40" s="2"/>
      <c r="R40" s="2"/>
      <c r="S40" s="2"/>
      <c r="T40" s="2"/>
      <c r="U40" s="2"/>
      <c r="V40" s="2"/>
      <c r="W40" s="2"/>
      <c r="X40" s="2"/>
    </row>
    <row r="41" spans="1:24" x14ac:dyDescent="0.3">
      <c r="A41" s="2"/>
      <c r="B41" s="2"/>
      <c r="C41" s="2"/>
      <c r="D41" s="2"/>
      <c r="E41" s="2"/>
      <c r="F41" s="2"/>
      <c r="G41" s="2"/>
      <c r="H41" s="2"/>
      <c r="I41" s="2"/>
      <c r="J41" s="2"/>
      <c r="K41" s="2"/>
      <c r="L41" s="2"/>
      <c r="M41" s="2"/>
      <c r="N41" s="2"/>
      <c r="O41" s="2"/>
      <c r="P41" s="2"/>
      <c r="Q41" s="2"/>
      <c r="R41" s="2"/>
      <c r="S41" s="2"/>
      <c r="T41" s="2"/>
      <c r="U41" s="2"/>
      <c r="V41" s="2"/>
      <c r="W41" s="2"/>
      <c r="X41" s="2"/>
    </row>
    <row r="42" spans="1:24" x14ac:dyDescent="0.3">
      <c r="A42" s="2"/>
      <c r="B42" s="468"/>
      <c r="C42" s="468"/>
      <c r="D42" s="6">
        <v>2011</v>
      </c>
      <c r="E42" s="6">
        <v>2012</v>
      </c>
      <c r="F42" s="6">
        <v>2013</v>
      </c>
      <c r="G42" s="6">
        <v>2014</v>
      </c>
      <c r="H42" s="6">
        <v>2015</v>
      </c>
      <c r="I42" s="2"/>
      <c r="J42" s="2"/>
      <c r="K42" s="2"/>
      <c r="L42" s="2"/>
      <c r="M42" s="2"/>
      <c r="N42" s="2"/>
      <c r="O42" s="2"/>
      <c r="P42" s="2"/>
      <c r="Q42" s="2"/>
      <c r="R42" s="2"/>
      <c r="S42" s="2"/>
      <c r="T42" s="2"/>
      <c r="U42" s="2"/>
      <c r="V42" s="2"/>
      <c r="W42" s="2"/>
      <c r="X42" s="2"/>
    </row>
    <row r="43" spans="1:24" x14ac:dyDescent="0.3">
      <c r="A43" s="2"/>
      <c r="B43" s="468" t="s">
        <v>716</v>
      </c>
      <c r="C43" s="468"/>
      <c r="D43" s="384">
        <v>-2.5000000000000001E-2</v>
      </c>
      <c r="E43" s="384">
        <v>1.0999999999999999E-2</v>
      </c>
      <c r="F43" s="384">
        <v>1E-3</v>
      </c>
      <c r="G43" s="384">
        <v>2E-3</v>
      </c>
      <c r="H43" s="384">
        <v>1.7999999999999999E-2</v>
      </c>
      <c r="I43" s="2"/>
      <c r="J43" s="2"/>
      <c r="K43" s="2"/>
      <c r="L43" s="2"/>
      <c r="M43" s="6"/>
      <c r="N43" s="2"/>
      <c r="O43" s="2"/>
      <c r="P43" s="2"/>
      <c r="Q43" s="2"/>
      <c r="R43" s="2"/>
      <c r="S43" s="2"/>
      <c r="T43" s="2"/>
      <c r="U43" s="2"/>
      <c r="V43" s="2"/>
      <c r="W43" s="2"/>
      <c r="X43" s="2"/>
    </row>
    <row r="44" spans="1:24" x14ac:dyDescent="0.3">
      <c r="A44" s="6"/>
      <c r="B44" s="467" t="s">
        <v>717</v>
      </c>
      <c r="C44" s="467"/>
      <c r="D44" s="385">
        <v>37415</v>
      </c>
      <c r="E44" s="385">
        <v>34482</v>
      </c>
      <c r="F44" s="385">
        <v>27229</v>
      </c>
      <c r="G44" s="385">
        <v>12857</v>
      </c>
      <c r="H44" s="385">
        <v>27000</v>
      </c>
      <c r="I44" s="6"/>
      <c r="J44" s="6"/>
      <c r="K44" s="6"/>
      <c r="L44" s="6"/>
      <c r="M44" s="384"/>
      <c r="N44" s="2"/>
      <c r="O44" s="2"/>
      <c r="P44" s="2"/>
      <c r="Q44" s="2"/>
      <c r="R44" s="2"/>
      <c r="S44" s="2"/>
      <c r="T44" s="2"/>
      <c r="U44" s="2"/>
      <c r="V44" s="2"/>
      <c r="W44" s="2"/>
      <c r="X44" s="2"/>
    </row>
    <row r="45" spans="1:24" x14ac:dyDescent="0.3">
      <c r="A45" s="6"/>
      <c r="B45" s="467"/>
      <c r="C45" s="467"/>
      <c r="D45" s="2"/>
      <c r="E45" s="2"/>
      <c r="F45" s="2"/>
      <c r="G45" s="2"/>
      <c r="H45" s="2"/>
      <c r="I45" s="384"/>
      <c r="J45" s="384"/>
      <c r="K45" s="384"/>
      <c r="L45" s="384"/>
      <c r="M45" s="385"/>
      <c r="N45" s="2"/>
      <c r="O45" s="2"/>
      <c r="P45" s="2"/>
      <c r="Q45" s="2"/>
      <c r="R45" s="2"/>
      <c r="S45" s="2"/>
      <c r="T45" s="2"/>
      <c r="U45" s="2"/>
      <c r="V45" s="2"/>
      <c r="W45" s="2"/>
      <c r="X45" s="2"/>
    </row>
    <row r="46" spans="1:24" x14ac:dyDescent="0.3">
      <c r="A46" s="6"/>
      <c r="B46" s="467"/>
      <c r="C46" s="467"/>
      <c r="D46" s="2"/>
      <c r="E46" s="2"/>
      <c r="F46" s="2"/>
      <c r="G46" s="2"/>
      <c r="H46" s="2"/>
      <c r="I46" s="385"/>
      <c r="J46" s="385"/>
      <c r="K46" s="385"/>
      <c r="L46" s="385"/>
      <c r="M46" s="2"/>
      <c r="N46" s="2"/>
      <c r="O46" s="2"/>
      <c r="P46" s="2"/>
      <c r="Q46" s="2"/>
      <c r="R46" s="2"/>
      <c r="S46" s="2"/>
      <c r="T46" s="2"/>
      <c r="U46" s="2"/>
      <c r="V46" s="2"/>
      <c r="W46" s="2"/>
      <c r="X46" s="2"/>
    </row>
    <row r="47" spans="1:24" x14ac:dyDescent="0.3">
      <c r="A47" s="6"/>
      <c r="B47" s="398" t="s">
        <v>724</v>
      </c>
      <c r="C47" s="399"/>
      <c r="D47" s="399"/>
      <c r="E47" s="399"/>
      <c r="F47" s="399"/>
      <c r="G47" s="399"/>
      <c r="H47" s="399"/>
      <c r="I47" s="2"/>
      <c r="J47" s="2"/>
      <c r="K47" s="2"/>
      <c r="L47" s="2"/>
      <c r="M47" s="2"/>
      <c r="N47" s="2"/>
      <c r="O47" s="400"/>
      <c r="P47" s="401"/>
      <c r="Q47" s="2"/>
      <c r="R47" s="2"/>
      <c r="S47" s="2"/>
      <c r="T47" s="2"/>
      <c r="U47" s="2"/>
      <c r="V47" s="2"/>
      <c r="W47" s="2"/>
      <c r="X47" s="2"/>
    </row>
    <row r="48" spans="1:24" x14ac:dyDescent="0.3">
      <c r="A48" s="6"/>
      <c r="B48" s="386"/>
      <c r="C48" s="387">
        <v>2001</v>
      </c>
      <c r="D48" s="387">
        <v>2002</v>
      </c>
      <c r="E48" s="387">
        <v>2003</v>
      </c>
      <c r="F48" s="387">
        <v>2004</v>
      </c>
      <c r="G48" s="387">
        <v>2005</v>
      </c>
      <c r="H48" s="387">
        <v>2006</v>
      </c>
      <c r="I48" s="2"/>
      <c r="J48" s="2"/>
      <c r="K48" s="2"/>
      <c r="L48" s="2"/>
      <c r="M48" s="400"/>
      <c r="N48" s="400"/>
      <c r="O48" s="388">
        <v>2013</v>
      </c>
      <c r="P48" s="389">
        <v>2014</v>
      </c>
      <c r="Q48" s="2"/>
      <c r="R48" s="2"/>
      <c r="S48" s="2"/>
      <c r="T48" s="2"/>
      <c r="U48" s="2"/>
      <c r="V48" s="2"/>
      <c r="W48" s="2"/>
      <c r="X48" s="2"/>
    </row>
    <row r="49" spans="1:24" x14ac:dyDescent="0.3">
      <c r="A49" s="6"/>
      <c r="B49" s="390" t="s">
        <v>725</v>
      </c>
      <c r="C49" s="391">
        <v>-0.6</v>
      </c>
      <c r="D49" s="391">
        <v>-0.9</v>
      </c>
      <c r="E49" s="391">
        <v>-0.6</v>
      </c>
      <c r="F49" s="391">
        <v>-2.2000000000000002</v>
      </c>
      <c r="G49" s="391">
        <v>-1.4</v>
      </c>
      <c r="H49" s="391">
        <v>6.9</v>
      </c>
      <c r="I49" s="399"/>
      <c r="J49" s="399"/>
      <c r="K49" s="399"/>
      <c r="L49" s="400"/>
      <c r="M49" s="388">
        <v>2011</v>
      </c>
      <c r="N49" s="388">
        <v>2012</v>
      </c>
      <c r="O49" s="392">
        <v>0.1</v>
      </c>
      <c r="P49" s="393">
        <v>0.2</v>
      </c>
      <c r="Q49" s="2"/>
      <c r="R49" s="2"/>
      <c r="S49" s="2"/>
      <c r="T49" s="2"/>
      <c r="U49" s="2"/>
      <c r="V49" s="2"/>
      <c r="W49" s="2"/>
      <c r="X49" s="2"/>
    </row>
    <row r="50" spans="1:24" x14ac:dyDescent="0.3">
      <c r="A50" s="6"/>
      <c r="B50" s="467"/>
      <c r="C50" s="467"/>
      <c r="D50" s="2"/>
      <c r="E50" s="2"/>
      <c r="F50" s="2"/>
      <c r="G50" s="2"/>
      <c r="H50" s="2"/>
      <c r="I50" s="387">
        <v>2007</v>
      </c>
      <c r="J50" s="387">
        <v>2008</v>
      </c>
      <c r="K50" s="387">
        <v>2009</v>
      </c>
      <c r="L50" s="388">
        <v>2010</v>
      </c>
      <c r="M50" s="392">
        <v>-2.5</v>
      </c>
      <c r="N50" s="392">
        <v>1.1000000000000001</v>
      </c>
      <c r="O50" s="2"/>
      <c r="P50" s="2"/>
      <c r="Q50" s="2"/>
      <c r="R50" s="2">
        <v>307000</v>
      </c>
      <c r="S50" s="2">
        <v>312000</v>
      </c>
      <c r="T50" s="2"/>
      <c r="U50" s="2"/>
      <c r="V50" s="2"/>
      <c r="W50" s="2"/>
      <c r="X50" s="2"/>
    </row>
    <row r="51" spans="1:24" x14ac:dyDescent="0.3">
      <c r="A51" s="6"/>
      <c r="B51" s="467"/>
      <c r="C51" s="467"/>
      <c r="D51" s="2"/>
      <c r="E51" s="2"/>
      <c r="F51" s="2"/>
      <c r="G51" s="2"/>
      <c r="H51" s="2"/>
      <c r="I51" s="391">
        <v>4.3</v>
      </c>
      <c r="J51" s="391">
        <v>-3.6</v>
      </c>
      <c r="K51" s="391">
        <v>8.1</v>
      </c>
      <c r="L51" s="392">
        <v>3.4</v>
      </c>
      <c r="M51" s="2"/>
      <c r="N51" s="2"/>
      <c r="O51" s="2"/>
      <c r="P51" s="2"/>
      <c r="Q51" s="2"/>
      <c r="R51" s="396">
        <f>SUM(L16/R50)</f>
        <v>1.0865003257329028E-2</v>
      </c>
      <c r="S51" s="396">
        <f>SUM(L16/S50)</f>
        <v>1.0690884615384652E-2</v>
      </c>
      <c r="T51" s="2"/>
      <c r="U51" s="2"/>
      <c r="V51" s="2"/>
      <c r="W51" s="2"/>
      <c r="X51" s="2"/>
    </row>
    <row r="52" spans="1:24" x14ac:dyDescent="0.3">
      <c r="A52" s="6"/>
      <c r="B52" s="467"/>
      <c r="C52" s="467"/>
      <c r="D52" s="2"/>
      <c r="E52" s="2"/>
      <c r="F52" s="2"/>
      <c r="G52" s="2"/>
      <c r="H52" s="2"/>
      <c r="I52" s="2"/>
      <c r="J52" s="2"/>
      <c r="K52" s="2"/>
      <c r="L52" s="2"/>
      <c r="M52" s="2"/>
      <c r="N52" s="2"/>
      <c r="O52" s="2"/>
      <c r="P52" s="2"/>
      <c r="Q52" s="2"/>
      <c r="R52" s="395">
        <f>SUM(L18/R50)</f>
        <v>0</v>
      </c>
      <c r="S52" s="395">
        <f>SUM(L18/S50)</f>
        <v>0</v>
      </c>
      <c r="T52" s="2"/>
      <c r="U52" s="2"/>
      <c r="V52" s="2"/>
      <c r="W52" s="2"/>
      <c r="X52" s="2"/>
    </row>
    <row r="53" spans="1:24" x14ac:dyDescent="0.3">
      <c r="A53" s="6"/>
      <c r="B53" s="467"/>
      <c r="C53" s="467"/>
      <c r="D53" s="2"/>
      <c r="E53" s="2"/>
      <c r="F53" s="2"/>
      <c r="G53" s="2"/>
      <c r="H53" s="2"/>
      <c r="I53" s="2"/>
      <c r="J53" s="2"/>
      <c r="K53" s="2"/>
      <c r="L53" s="2"/>
      <c r="M53" s="2"/>
      <c r="N53" s="2"/>
      <c r="O53" s="2"/>
      <c r="P53" s="2"/>
      <c r="Q53" s="2"/>
      <c r="R53" s="2"/>
      <c r="S53" s="2"/>
      <c r="T53" s="2"/>
      <c r="U53" s="2"/>
      <c r="V53" s="2"/>
      <c r="W53" s="2"/>
      <c r="X53" s="2"/>
    </row>
    <row r="54" spans="1:24" x14ac:dyDescent="0.3">
      <c r="A54" s="6"/>
      <c r="B54" s="467"/>
      <c r="C54" s="467"/>
      <c r="D54" s="2"/>
      <c r="E54" s="2"/>
      <c r="F54" s="2"/>
      <c r="G54" s="2"/>
      <c r="H54" s="2"/>
      <c r="I54" s="2"/>
      <c r="J54" s="2"/>
      <c r="K54" s="2"/>
      <c r="L54" s="2"/>
      <c r="M54" s="2"/>
      <c r="N54" s="2"/>
      <c r="O54" s="2"/>
      <c r="P54" s="2"/>
      <c r="Q54" s="2"/>
      <c r="R54" s="2"/>
      <c r="S54" s="2"/>
      <c r="T54" s="2"/>
      <c r="U54" s="2"/>
      <c r="V54" s="2"/>
      <c r="W54" s="2"/>
      <c r="X54" s="2"/>
    </row>
    <row r="55" spans="1:24" x14ac:dyDescent="0.3">
      <c r="A55" s="6"/>
      <c r="B55" s="467"/>
      <c r="C55" s="467"/>
      <c r="D55" s="2"/>
      <c r="E55" s="2"/>
      <c r="F55" s="2"/>
      <c r="G55" s="2"/>
      <c r="H55" s="2"/>
      <c r="I55" s="2"/>
      <c r="J55" s="2"/>
      <c r="K55" s="2"/>
      <c r="L55" s="2"/>
      <c r="M55" s="2"/>
      <c r="N55" s="2"/>
      <c r="O55" s="2"/>
      <c r="P55" s="2"/>
      <c r="Q55" s="2"/>
      <c r="R55" s="2"/>
      <c r="S55" s="2"/>
      <c r="T55" s="2"/>
      <c r="U55" s="2"/>
      <c r="V55" s="2"/>
      <c r="W55" s="2"/>
      <c r="X55" s="2"/>
    </row>
    <row r="56" spans="1:24" x14ac:dyDescent="0.3">
      <c r="A56" s="6"/>
      <c r="B56" s="467"/>
      <c r="C56" s="467"/>
      <c r="D56" s="2"/>
      <c r="E56" s="2"/>
      <c r="F56" s="2"/>
      <c r="G56" s="2"/>
      <c r="H56" s="2"/>
      <c r="I56" s="2"/>
      <c r="J56" s="2"/>
      <c r="K56" s="2"/>
      <c r="L56" s="2"/>
      <c r="M56" s="2"/>
      <c r="N56" s="2"/>
      <c r="O56" s="2"/>
      <c r="P56" s="2"/>
      <c r="Q56" s="2"/>
      <c r="R56" s="2"/>
      <c r="S56" s="2"/>
      <c r="T56" s="2"/>
      <c r="U56" s="2"/>
      <c r="V56" s="2"/>
      <c r="W56" s="2"/>
      <c r="X56" s="2"/>
    </row>
    <row r="57" spans="1:24" x14ac:dyDescent="0.3">
      <c r="A57" s="6"/>
      <c r="B57" s="467"/>
      <c r="C57" s="467"/>
      <c r="D57" s="2"/>
      <c r="E57" s="2"/>
      <c r="F57" s="2"/>
      <c r="G57" s="2"/>
      <c r="H57" s="2"/>
      <c r="I57" s="2"/>
      <c r="J57" s="2"/>
      <c r="K57" s="2"/>
      <c r="L57" s="2"/>
      <c r="M57" s="2"/>
      <c r="N57" s="2"/>
      <c r="O57" s="2"/>
      <c r="P57" s="2"/>
      <c r="Q57" s="2"/>
      <c r="R57" s="2"/>
      <c r="S57" s="2"/>
      <c r="T57" s="2"/>
      <c r="U57" s="2"/>
      <c r="V57" s="2"/>
      <c r="W57" s="2"/>
      <c r="X57" s="2"/>
    </row>
    <row r="58" spans="1:24" x14ac:dyDescent="0.3">
      <c r="A58" s="6"/>
      <c r="B58" s="467"/>
      <c r="C58" s="467"/>
      <c r="D58" s="2"/>
      <c r="E58" s="2"/>
      <c r="F58" s="2"/>
      <c r="G58" s="2"/>
      <c r="H58" s="2"/>
      <c r="I58" s="2"/>
      <c r="J58" s="2"/>
      <c r="K58" s="2"/>
      <c r="L58" s="2"/>
      <c r="M58" s="2"/>
      <c r="N58" s="2"/>
      <c r="O58" s="2"/>
      <c r="P58" s="2"/>
      <c r="Q58" s="2"/>
      <c r="R58" s="2"/>
      <c r="S58" s="2"/>
      <c r="T58" s="2"/>
      <c r="U58" s="2"/>
      <c r="V58" s="2"/>
      <c r="W58" s="2"/>
      <c r="X58" s="2"/>
    </row>
    <row r="59" spans="1:24" x14ac:dyDescent="0.3">
      <c r="A59" s="2"/>
      <c r="B59" s="2"/>
      <c r="C59" s="2"/>
      <c r="D59" s="2"/>
      <c r="E59" s="2"/>
      <c r="F59" s="2"/>
      <c r="G59" s="2"/>
      <c r="H59" s="2"/>
      <c r="I59" s="2"/>
      <c r="J59" s="2"/>
      <c r="K59" s="2"/>
      <c r="L59" s="2"/>
      <c r="M59" s="2"/>
      <c r="N59" s="2"/>
      <c r="O59" s="2"/>
      <c r="P59" s="2"/>
      <c r="Q59" s="2"/>
      <c r="R59" s="2"/>
      <c r="S59" s="2"/>
      <c r="T59" s="2"/>
      <c r="U59" s="2"/>
      <c r="V59" s="2"/>
      <c r="W59" s="2"/>
      <c r="X59" s="2"/>
    </row>
    <row r="60" spans="1:24" x14ac:dyDescent="0.3">
      <c r="A60" s="2"/>
      <c r="B60" s="2"/>
      <c r="C60" s="2"/>
      <c r="D60" s="2"/>
      <c r="E60" s="2"/>
      <c r="F60" s="2"/>
      <c r="G60" s="2"/>
      <c r="H60" s="2"/>
      <c r="I60" s="2"/>
      <c r="J60" s="2"/>
      <c r="K60" s="2"/>
      <c r="L60" s="2"/>
      <c r="M60" s="2"/>
      <c r="N60" s="2"/>
      <c r="O60" s="2"/>
      <c r="P60" s="2"/>
      <c r="Q60" s="2"/>
      <c r="R60" s="2"/>
      <c r="S60" s="2"/>
      <c r="T60" s="2"/>
      <c r="U60" s="2"/>
      <c r="V60" s="2"/>
      <c r="W60" s="2"/>
      <c r="X60" s="2"/>
    </row>
    <row r="61" spans="1:24" x14ac:dyDescent="0.3">
      <c r="A61" s="2"/>
      <c r="B61" s="2"/>
      <c r="C61" s="2"/>
      <c r="D61" s="2"/>
      <c r="E61" s="2"/>
      <c r="F61" s="2"/>
      <c r="G61" s="2"/>
      <c r="H61" s="2"/>
      <c r="I61" s="2"/>
      <c r="J61" s="2"/>
      <c r="K61" s="2"/>
      <c r="L61" s="2"/>
      <c r="M61" s="2"/>
      <c r="N61" s="2"/>
      <c r="O61" s="2"/>
      <c r="P61" s="2"/>
      <c r="Q61" s="2"/>
      <c r="R61" s="2"/>
      <c r="S61" s="2"/>
      <c r="T61" s="2"/>
      <c r="U61" s="2"/>
      <c r="V61" s="2"/>
      <c r="W61" s="2"/>
      <c r="X61" s="2"/>
    </row>
    <row r="62" spans="1:24" x14ac:dyDescent="0.3">
      <c r="A62" s="2"/>
      <c r="B62" s="2"/>
      <c r="C62" s="2"/>
      <c r="D62" s="2"/>
      <c r="E62" s="2"/>
      <c r="F62" s="2"/>
      <c r="G62" s="2"/>
      <c r="H62" s="2"/>
      <c r="I62" s="2"/>
      <c r="J62" s="2"/>
      <c r="K62" s="2"/>
      <c r="L62" s="2"/>
      <c r="M62" s="2"/>
      <c r="N62" s="2"/>
      <c r="O62" s="2"/>
      <c r="P62" s="2"/>
      <c r="Q62" s="2"/>
      <c r="R62" s="2"/>
      <c r="S62" s="2"/>
      <c r="T62" s="2"/>
      <c r="U62" s="2"/>
      <c r="V62" s="2"/>
      <c r="W62" s="2"/>
      <c r="X62" s="2"/>
    </row>
    <row r="63" spans="1:24" x14ac:dyDescent="0.3">
      <c r="A63" s="2"/>
      <c r="B63" s="2"/>
      <c r="C63" s="2"/>
      <c r="D63" s="2"/>
      <c r="E63" s="2"/>
      <c r="F63" s="2"/>
      <c r="G63" s="2"/>
      <c r="H63" s="2"/>
      <c r="I63" s="2"/>
      <c r="J63" s="2"/>
      <c r="K63" s="2"/>
      <c r="L63" s="2"/>
      <c r="M63" s="2"/>
      <c r="N63" s="2"/>
      <c r="O63" s="2"/>
      <c r="P63" s="2"/>
      <c r="Q63" s="2"/>
      <c r="R63" s="2"/>
      <c r="S63" s="2"/>
      <c r="T63" s="2"/>
      <c r="U63" s="2"/>
      <c r="V63" s="2"/>
      <c r="W63" s="2"/>
      <c r="X63" s="2"/>
    </row>
    <row r="64" spans="1:24" x14ac:dyDescent="0.3">
      <c r="A64" s="2"/>
      <c r="B64" s="2"/>
      <c r="C64" s="2"/>
      <c r="D64" s="2"/>
      <c r="E64" s="2"/>
      <c r="F64" s="2"/>
      <c r="G64" s="2"/>
      <c r="H64" s="2"/>
      <c r="I64" s="2"/>
      <c r="J64" s="2"/>
      <c r="K64" s="2"/>
      <c r="L64" s="2"/>
      <c r="M64" s="2"/>
      <c r="N64" s="2"/>
      <c r="O64" s="2"/>
      <c r="P64" s="2"/>
      <c r="Q64" s="2"/>
      <c r="R64" s="2"/>
      <c r="S64" s="2"/>
      <c r="T64" s="2"/>
      <c r="U64" s="2"/>
      <c r="V64" s="2"/>
      <c r="W64" s="2"/>
      <c r="X64" s="2"/>
    </row>
    <row r="65" spans="1:24" x14ac:dyDescent="0.3">
      <c r="A65" s="2"/>
      <c r="B65" s="2"/>
      <c r="C65" s="2"/>
      <c r="D65" s="2"/>
      <c r="E65" s="2"/>
      <c r="F65" s="2"/>
      <c r="G65" s="2"/>
      <c r="H65" s="2"/>
      <c r="I65" s="2"/>
      <c r="J65" s="2"/>
      <c r="K65" s="2"/>
      <c r="L65" s="2"/>
      <c r="M65" s="2"/>
      <c r="N65" s="2"/>
      <c r="O65" s="2"/>
      <c r="P65" s="2"/>
      <c r="Q65" s="2"/>
      <c r="R65" s="2"/>
      <c r="S65" s="2"/>
      <c r="T65" s="2"/>
      <c r="U65" s="2"/>
      <c r="V65" s="2"/>
      <c r="W65" s="2"/>
      <c r="X65" s="2"/>
    </row>
    <row r="66" spans="1:24" x14ac:dyDescent="0.3">
      <c r="A66" s="2"/>
      <c r="B66" s="2"/>
      <c r="C66" s="2"/>
      <c r="D66" s="2"/>
      <c r="E66" s="2"/>
      <c r="F66" s="2"/>
      <c r="G66" s="2"/>
      <c r="H66" s="2"/>
      <c r="I66" s="2"/>
      <c r="J66" s="2"/>
      <c r="K66" s="2"/>
      <c r="L66" s="2"/>
      <c r="M66" s="2"/>
      <c r="N66" s="2"/>
      <c r="O66" s="2"/>
      <c r="P66" s="2"/>
      <c r="Q66" s="2"/>
      <c r="R66" s="2"/>
      <c r="S66" s="2"/>
      <c r="T66" s="2"/>
      <c r="U66" s="2"/>
      <c r="V66" s="2"/>
      <c r="W66" s="2"/>
      <c r="X66" s="2"/>
    </row>
    <row r="67" spans="1:24" x14ac:dyDescent="0.3">
      <c r="A67" s="2"/>
      <c r="B67" s="2"/>
      <c r="C67" s="2"/>
      <c r="D67" s="2"/>
      <c r="E67" s="2"/>
      <c r="F67" s="2"/>
      <c r="G67" s="2"/>
      <c r="H67" s="2"/>
      <c r="I67" s="2"/>
      <c r="J67" s="2"/>
      <c r="K67" s="2"/>
      <c r="L67" s="2"/>
      <c r="M67" s="2"/>
      <c r="N67" s="2"/>
      <c r="O67" s="2"/>
      <c r="P67" s="2"/>
      <c r="Q67" s="2"/>
      <c r="R67" s="2"/>
      <c r="S67" s="2"/>
      <c r="T67" s="2"/>
      <c r="U67" s="2"/>
      <c r="V67" s="2"/>
      <c r="W67" s="2"/>
      <c r="X67" s="2"/>
    </row>
    <row r="68" spans="1:24" x14ac:dyDescent="0.3">
      <c r="A68" s="2"/>
      <c r="B68" s="2"/>
      <c r="C68" s="2"/>
      <c r="D68" s="2"/>
      <c r="E68" s="2"/>
      <c r="F68" s="2"/>
      <c r="G68" s="2"/>
      <c r="H68" s="2"/>
      <c r="I68" s="2"/>
      <c r="J68" s="2"/>
      <c r="K68" s="2"/>
      <c r="L68" s="2"/>
      <c r="M68" s="2"/>
      <c r="N68" s="2"/>
      <c r="O68" s="2"/>
      <c r="P68" s="2"/>
      <c r="Q68" s="2"/>
      <c r="R68" s="2"/>
      <c r="S68" s="2"/>
      <c r="T68" s="2"/>
      <c r="U68" s="2"/>
      <c r="V68" s="2"/>
      <c r="W68" s="2"/>
      <c r="X68" s="2"/>
    </row>
    <row r="69" spans="1:24" x14ac:dyDescent="0.3">
      <c r="I69" s="2"/>
      <c r="J69" s="2"/>
      <c r="K69" s="2"/>
      <c r="L69" s="2"/>
      <c r="M69" s="2"/>
      <c r="N69" s="2"/>
    </row>
    <row r="70" spans="1:24" x14ac:dyDescent="0.3">
      <c r="I70" s="2"/>
      <c r="J70" s="2"/>
      <c r="K70" s="2"/>
      <c r="L70" s="2"/>
    </row>
  </sheetData>
  <sortState ref="B4:E33">
    <sortCondition descending="1" ref="E4:E33"/>
  </sortState>
  <mergeCells count="16">
    <mergeCell ref="B57:C57"/>
    <mergeCell ref="B58:C58"/>
    <mergeCell ref="B43:C43"/>
    <mergeCell ref="B2:F2"/>
    <mergeCell ref="B50:C50"/>
    <mergeCell ref="B51:C51"/>
    <mergeCell ref="B52:C52"/>
    <mergeCell ref="B53:C53"/>
    <mergeCell ref="B54:C54"/>
    <mergeCell ref="B55:C55"/>
    <mergeCell ref="B56:C56"/>
    <mergeCell ref="A1:B1"/>
    <mergeCell ref="B44:C44"/>
    <mergeCell ref="B45:C45"/>
    <mergeCell ref="B46:C46"/>
    <mergeCell ref="B42:C42"/>
  </mergeCells>
  <hyperlinks>
    <hyperlink ref="A1:B1" location="FREMSIDE_ØKONOMI!A1" display="Tilbake til framsida"/>
  </hyperlinks>
  <pageMargins left="0.7" right="0.7" top="0.75" bottom="0.75" header="0.3" footer="0.3"/>
  <pageSetup paperSize="9" orientation="portrait" verticalDpi="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workbookViewId="0">
      <pane ySplit="1" topLeftCell="A2" activePane="bottomLeft" state="frozen"/>
      <selection pane="bottomLeft"/>
    </sheetView>
  </sheetViews>
  <sheetFormatPr baseColWidth="10" defaultColWidth="11.453125" defaultRowHeight="12" x14ac:dyDescent="0.3"/>
  <cols>
    <col min="1" max="1" width="3.7265625" style="1" customWidth="1"/>
    <col min="2" max="2" width="3.54296875" style="1" customWidth="1"/>
    <col min="3" max="8" width="6.7265625" style="1" customWidth="1"/>
    <col min="9" max="16384" width="11.453125" style="1"/>
  </cols>
  <sheetData>
    <row r="1" spans="1:21" x14ac:dyDescent="0.3">
      <c r="A1" s="20" t="s">
        <v>36</v>
      </c>
      <c r="B1" s="2"/>
      <c r="C1" s="2"/>
      <c r="D1" s="2"/>
      <c r="E1" s="6" t="s">
        <v>55</v>
      </c>
      <c r="F1" s="2"/>
      <c r="G1" s="2"/>
      <c r="H1" s="2"/>
      <c r="I1" s="2"/>
      <c r="J1" s="2"/>
      <c r="K1" s="2"/>
      <c r="L1" s="2"/>
      <c r="M1" s="2"/>
      <c r="N1" s="2"/>
      <c r="O1" s="2"/>
      <c r="P1" s="2"/>
      <c r="Q1" s="2"/>
      <c r="R1" s="2"/>
      <c r="S1" s="2"/>
      <c r="T1" s="2"/>
      <c r="U1" s="2"/>
    </row>
    <row r="2" spans="1:21" x14ac:dyDescent="0.3">
      <c r="A2" s="2"/>
      <c r="B2" s="2"/>
      <c r="C2" s="2"/>
      <c r="D2" s="2"/>
      <c r="E2" s="2"/>
      <c r="F2" s="2"/>
      <c r="G2" s="2"/>
      <c r="H2" s="2"/>
      <c r="I2" s="2"/>
      <c r="J2" s="2"/>
      <c r="K2" s="2"/>
      <c r="L2" s="2"/>
      <c r="M2" s="2"/>
      <c r="N2" s="2"/>
      <c r="O2" s="2"/>
      <c r="P2" s="2"/>
      <c r="Q2" s="2"/>
      <c r="R2" s="2"/>
      <c r="S2" s="2"/>
      <c r="T2" s="2"/>
      <c r="U2" s="2"/>
    </row>
    <row r="3" spans="1:21" x14ac:dyDescent="0.3">
      <c r="A3" s="2"/>
      <c r="B3" s="20"/>
      <c r="C3" s="2"/>
      <c r="D3" s="2"/>
      <c r="E3" s="2"/>
      <c r="F3" s="2"/>
      <c r="G3" s="21" t="s">
        <v>50</v>
      </c>
      <c r="H3" s="44" t="s">
        <v>51</v>
      </c>
      <c r="I3" s="2"/>
      <c r="J3" s="2"/>
      <c r="K3" s="2"/>
      <c r="L3" s="2"/>
      <c r="M3" s="2"/>
      <c r="N3" s="2"/>
      <c r="O3" s="2"/>
      <c r="P3" s="2"/>
      <c r="Q3" s="2"/>
      <c r="R3" s="2"/>
      <c r="S3" s="2"/>
      <c r="T3" s="2"/>
      <c r="U3" s="2"/>
    </row>
    <row r="4" spans="1:21" x14ac:dyDescent="0.3">
      <c r="A4" s="2"/>
      <c r="B4" s="438"/>
      <c r="C4" s="438"/>
      <c r="D4" s="438"/>
      <c r="E4" s="438"/>
      <c r="F4" s="438"/>
      <c r="G4" s="23" t="s">
        <v>29</v>
      </c>
      <c r="H4" s="3" t="s">
        <v>30</v>
      </c>
      <c r="I4" s="2"/>
      <c r="J4" s="2"/>
      <c r="K4" s="2"/>
      <c r="L4" s="2"/>
      <c r="M4" s="2"/>
      <c r="N4" s="2"/>
      <c r="O4" s="2"/>
      <c r="P4" s="2"/>
      <c r="Q4" s="2"/>
      <c r="R4" s="2"/>
      <c r="S4" s="2"/>
      <c r="T4" s="2"/>
      <c r="U4" s="2"/>
    </row>
    <row r="5" spans="1:21" x14ac:dyDescent="0.3">
      <c r="A5" s="2"/>
      <c r="B5" s="24"/>
      <c r="C5" s="24" t="s">
        <v>31</v>
      </c>
      <c r="D5" s="24" t="s">
        <v>32</v>
      </c>
      <c r="E5" s="24" t="s">
        <v>33</v>
      </c>
      <c r="F5" s="25" t="s">
        <v>34</v>
      </c>
      <c r="G5" s="26" t="s">
        <v>2</v>
      </c>
      <c r="H5" s="43" t="s">
        <v>35</v>
      </c>
      <c r="I5" s="2"/>
      <c r="J5" s="2"/>
      <c r="K5" s="2"/>
      <c r="L5" s="2"/>
      <c r="M5" s="2"/>
      <c r="N5" s="2"/>
      <c r="O5" s="2"/>
      <c r="P5" s="2"/>
      <c r="Q5" s="2"/>
      <c r="R5" s="2"/>
      <c r="S5" s="2"/>
      <c r="T5" s="2"/>
      <c r="U5" s="2"/>
    </row>
    <row r="6" spans="1:21" x14ac:dyDescent="0.3">
      <c r="A6" s="2"/>
      <c r="B6" s="5">
        <v>1</v>
      </c>
      <c r="C6" s="151">
        <v>0</v>
      </c>
      <c r="D6" s="27">
        <v>0</v>
      </c>
      <c r="E6" s="27">
        <f>SUM(C6-D6)</f>
        <v>0</v>
      </c>
      <c r="F6" s="27">
        <v>0</v>
      </c>
      <c r="G6" s="41">
        <f>SUM(C6/D$17)</f>
        <v>0</v>
      </c>
      <c r="H6" s="28">
        <f>SUM(F6/F$17)</f>
        <v>0</v>
      </c>
      <c r="I6" s="2"/>
      <c r="J6" s="2"/>
      <c r="K6" s="2"/>
      <c r="L6" s="2"/>
      <c r="M6" s="2"/>
      <c r="N6" s="2"/>
      <c r="O6" s="2"/>
      <c r="P6" s="2"/>
      <c r="Q6" s="2"/>
      <c r="R6" s="2"/>
      <c r="S6" s="2"/>
      <c r="T6" s="2"/>
      <c r="U6" s="2"/>
    </row>
    <row r="7" spans="1:21" x14ac:dyDescent="0.3">
      <c r="A7" s="2"/>
      <c r="B7" s="5">
        <v>2</v>
      </c>
      <c r="C7" s="151">
        <v>0</v>
      </c>
      <c r="D7" s="27">
        <v>0</v>
      </c>
      <c r="E7" s="27">
        <f t="shared" ref="E7:E17" si="0">SUM(C7-D7)</f>
        <v>0</v>
      </c>
      <c r="F7" s="27">
        <v>0</v>
      </c>
      <c r="G7" s="41">
        <f t="shared" ref="G7:G17" si="1">SUM(C7/D$17)</f>
        <v>0</v>
      </c>
      <c r="H7" s="28">
        <f t="shared" ref="H7:H17" si="2">SUM(F7/F$17)</f>
        <v>0</v>
      </c>
      <c r="I7" s="2"/>
      <c r="J7" s="2"/>
      <c r="K7" s="2"/>
      <c r="L7" s="2"/>
      <c r="M7" s="2"/>
      <c r="N7" s="2"/>
      <c r="O7" s="2"/>
      <c r="P7" s="2"/>
      <c r="Q7" s="2"/>
      <c r="R7" s="2"/>
      <c r="S7" s="2"/>
      <c r="T7" s="2"/>
      <c r="U7" s="2"/>
    </row>
    <row r="8" spans="1:21" x14ac:dyDescent="0.3">
      <c r="A8" s="2"/>
      <c r="B8" s="5">
        <v>3</v>
      </c>
      <c r="C8" s="151">
        <v>0</v>
      </c>
      <c r="D8" s="27">
        <v>0</v>
      </c>
      <c r="E8" s="27">
        <f t="shared" si="0"/>
        <v>0</v>
      </c>
      <c r="F8" s="27">
        <v>0</v>
      </c>
      <c r="G8" s="41">
        <f t="shared" si="1"/>
        <v>0</v>
      </c>
      <c r="H8" s="28">
        <f t="shared" si="2"/>
        <v>0</v>
      </c>
      <c r="I8" s="2"/>
      <c r="J8" s="2"/>
      <c r="K8" s="2"/>
      <c r="L8" s="2"/>
      <c r="M8" s="2"/>
      <c r="N8" s="2"/>
      <c r="O8" s="2"/>
      <c r="P8" s="2"/>
      <c r="Q8" s="2"/>
      <c r="R8" s="2"/>
      <c r="S8" s="2"/>
      <c r="T8" s="2"/>
      <c r="U8" s="2"/>
    </row>
    <row r="9" spans="1:21" x14ac:dyDescent="0.3">
      <c r="A9" s="2"/>
      <c r="B9" s="5">
        <v>4</v>
      </c>
      <c r="C9" s="151">
        <v>0</v>
      </c>
      <c r="D9" s="27">
        <v>0</v>
      </c>
      <c r="E9" s="27">
        <f t="shared" si="0"/>
        <v>0</v>
      </c>
      <c r="F9" s="27">
        <v>0</v>
      </c>
      <c r="G9" s="41">
        <f t="shared" si="1"/>
        <v>0</v>
      </c>
      <c r="H9" s="28">
        <f t="shared" si="2"/>
        <v>0</v>
      </c>
      <c r="I9" s="2"/>
      <c r="J9" s="2"/>
      <c r="K9" s="2"/>
      <c r="L9" s="2"/>
      <c r="M9" s="2"/>
      <c r="N9" s="2"/>
      <c r="O9" s="2"/>
      <c r="P9" s="2"/>
      <c r="Q9" s="2"/>
      <c r="R9" s="2"/>
      <c r="S9" s="2"/>
      <c r="T9" s="2"/>
      <c r="U9" s="2"/>
    </row>
    <row r="10" spans="1:21" x14ac:dyDescent="0.3">
      <c r="A10" s="2"/>
      <c r="B10" s="5">
        <v>5</v>
      </c>
      <c r="C10" s="151">
        <v>0</v>
      </c>
      <c r="D10" s="27">
        <v>0</v>
      </c>
      <c r="E10" s="27">
        <f t="shared" si="0"/>
        <v>0</v>
      </c>
      <c r="F10" s="27">
        <v>0</v>
      </c>
      <c r="G10" s="41">
        <f t="shared" si="1"/>
        <v>0</v>
      </c>
      <c r="H10" s="28">
        <f t="shared" si="2"/>
        <v>0</v>
      </c>
      <c r="I10" s="2"/>
      <c r="J10" s="2"/>
      <c r="K10" s="2"/>
      <c r="L10" s="2"/>
      <c r="M10" s="2"/>
      <c r="N10" s="2"/>
      <c r="O10" s="2"/>
      <c r="P10" s="2"/>
      <c r="Q10" s="2"/>
      <c r="R10" s="2"/>
      <c r="S10" s="2"/>
      <c r="T10" s="2"/>
      <c r="U10" s="2"/>
    </row>
    <row r="11" spans="1:21" x14ac:dyDescent="0.3">
      <c r="A11" s="2"/>
      <c r="B11" s="5">
        <v>6</v>
      </c>
      <c r="C11" s="151"/>
      <c r="D11" s="27">
        <v>0</v>
      </c>
      <c r="E11" s="27">
        <f t="shared" si="0"/>
        <v>0</v>
      </c>
      <c r="F11" s="27">
        <v>0</v>
      </c>
      <c r="G11" s="41">
        <f t="shared" si="1"/>
        <v>0</v>
      </c>
      <c r="H11" s="28">
        <f t="shared" si="2"/>
        <v>0</v>
      </c>
      <c r="I11" s="2"/>
      <c r="J11" s="2"/>
      <c r="K11" s="2"/>
      <c r="L11" s="2"/>
      <c r="M11" s="2"/>
      <c r="N11" s="2"/>
      <c r="O11" s="2"/>
      <c r="P11" s="2"/>
      <c r="Q11" s="2"/>
      <c r="R11" s="2"/>
      <c r="S11" s="2"/>
      <c r="T11" s="2"/>
      <c r="U11" s="2"/>
    </row>
    <row r="12" spans="1:21" x14ac:dyDescent="0.3">
      <c r="A12" s="2"/>
      <c r="B12" s="5">
        <v>7</v>
      </c>
      <c r="C12" s="151"/>
      <c r="D12" s="27">
        <v>0</v>
      </c>
      <c r="E12" s="27">
        <f t="shared" si="0"/>
        <v>0</v>
      </c>
      <c r="F12" s="27">
        <v>0</v>
      </c>
      <c r="G12" s="41">
        <f t="shared" si="1"/>
        <v>0</v>
      </c>
      <c r="H12" s="28">
        <f t="shared" si="2"/>
        <v>0</v>
      </c>
      <c r="I12" s="2"/>
      <c r="J12" s="2"/>
      <c r="K12" s="2"/>
      <c r="L12" s="2"/>
      <c r="M12" s="2"/>
      <c r="N12" s="2"/>
      <c r="O12" s="2"/>
      <c r="P12" s="2"/>
      <c r="Q12" s="2"/>
      <c r="R12" s="2"/>
      <c r="S12" s="2"/>
      <c r="T12" s="2"/>
      <c r="U12" s="2"/>
    </row>
    <row r="13" spans="1:21" x14ac:dyDescent="0.3">
      <c r="A13" s="2"/>
      <c r="B13" s="5">
        <v>8</v>
      </c>
      <c r="C13" s="151">
        <v>676</v>
      </c>
      <c r="D13" s="27">
        <v>800</v>
      </c>
      <c r="E13" s="27">
        <f t="shared" si="0"/>
        <v>-124</v>
      </c>
      <c r="F13" s="27">
        <v>676</v>
      </c>
      <c r="G13" s="41">
        <f t="shared" si="1"/>
        <v>0.84499999999999997</v>
      </c>
      <c r="H13" s="28">
        <f t="shared" si="2"/>
        <v>1</v>
      </c>
      <c r="I13" s="2"/>
      <c r="J13" s="2"/>
      <c r="K13" s="2"/>
      <c r="L13" s="2"/>
      <c r="M13" s="2"/>
      <c r="N13" s="2"/>
      <c r="O13" s="2"/>
      <c r="P13" s="2"/>
      <c r="Q13" s="2"/>
      <c r="R13" s="2"/>
      <c r="S13" s="2"/>
      <c r="T13" s="2"/>
      <c r="U13" s="2"/>
    </row>
    <row r="14" spans="1:21" x14ac:dyDescent="0.3">
      <c r="A14" s="2"/>
      <c r="B14" s="5">
        <v>9</v>
      </c>
      <c r="C14" s="151">
        <v>676</v>
      </c>
      <c r="D14" s="27">
        <v>800</v>
      </c>
      <c r="E14" s="27">
        <f t="shared" si="0"/>
        <v>-124</v>
      </c>
      <c r="F14" s="27">
        <v>676</v>
      </c>
      <c r="G14" s="41">
        <f t="shared" si="1"/>
        <v>0.84499999999999997</v>
      </c>
      <c r="H14" s="28">
        <f t="shared" si="2"/>
        <v>1</v>
      </c>
      <c r="I14" s="2"/>
      <c r="J14" s="2"/>
      <c r="K14" s="2"/>
      <c r="L14" s="2"/>
      <c r="M14" s="2"/>
      <c r="N14" s="2"/>
      <c r="O14" s="2"/>
      <c r="P14" s="2"/>
      <c r="Q14" s="2"/>
      <c r="R14" s="2"/>
      <c r="S14" s="2"/>
      <c r="T14" s="2"/>
      <c r="U14" s="2"/>
    </row>
    <row r="15" spans="1:21" x14ac:dyDescent="0.3">
      <c r="A15" s="2"/>
      <c r="B15" s="5">
        <v>10</v>
      </c>
      <c r="C15" s="151">
        <v>676</v>
      </c>
      <c r="D15" s="27">
        <v>800</v>
      </c>
      <c r="E15" s="27">
        <f t="shared" si="0"/>
        <v>-124</v>
      </c>
      <c r="F15" s="27">
        <v>676</v>
      </c>
      <c r="G15" s="41">
        <f t="shared" si="1"/>
        <v>0.84499999999999997</v>
      </c>
      <c r="H15" s="28">
        <f t="shared" si="2"/>
        <v>1</v>
      </c>
      <c r="I15" s="2"/>
      <c r="J15" s="2"/>
      <c r="K15" s="2"/>
      <c r="L15" s="2"/>
      <c r="M15" s="2"/>
      <c r="N15" s="2"/>
      <c r="O15" s="2"/>
      <c r="P15" s="2"/>
      <c r="Q15" s="2"/>
      <c r="R15" s="2"/>
      <c r="S15" s="2"/>
      <c r="T15" s="2"/>
      <c r="U15" s="2"/>
    </row>
    <row r="16" spans="1:21" x14ac:dyDescent="0.3">
      <c r="A16" s="2"/>
      <c r="B16" s="5">
        <v>11</v>
      </c>
      <c r="C16" s="151">
        <v>676</v>
      </c>
      <c r="D16" s="27">
        <v>800</v>
      </c>
      <c r="E16" s="27">
        <f t="shared" si="0"/>
        <v>-124</v>
      </c>
      <c r="F16" s="27">
        <v>676</v>
      </c>
      <c r="G16" s="41">
        <f t="shared" si="1"/>
        <v>0.84499999999999997</v>
      </c>
      <c r="H16" s="28">
        <f t="shared" si="2"/>
        <v>1</v>
      </c>
      <c r="I16" s="2"/>
      <c r="J16" s="2"/>
      <c r="K16" s="2"/>
      <c r="L16" s="2"/>
      <c r="M16" s="2"/>
      <c r="N16" s="2"/>
      <c r="O16" s="2"/>
      <c r="P16" s="2"/>
      <c r="Q16" s="2"/>
      <c r="R16" s="2"/>
      <c r="S16" s="2"/>
      <c r="T16" s="2"/>
      <c r="U16" s="2"/>
    </row>
    <row r="17" spans="1:21" x14ac:dyDescent="0.3">
      <c r="A17" s="2"/>
      <c r="B17" s="5">
        <v>12</v>
      </c>
      <c r="C17" s="152">
        <v>676</v>
      </c>
      <c r="D17" s="27">
        <v>800</v>
      </c>
      <c r="E17" s="27">
        <f t="shared" si="0"/>
        <v>-124</v>
      </c>
      <c r="F17" s="27">
        <v>676</v>
      </c>
      <c r="G17" s="41">
        <f t="shared" si="1"/>
        <v>0.84499999999999997</v>
      </c>
      <c r="H17" s="28">
        <f t="shared" si="2"/>
        <v>1</v>
      </c>
      <c r="I17" s="2"/>
      <c r="J17" s="2"/>
      <c r="K17" s="2"/>
      <c r="L17" s="2"/>
      <c r="M17" s="2"/>
      <c r="N17" s="2"/>
      <c r="O17" s="2"/>
      <c r="P17" s="2"/>
      <c r="Q17" s="2"/>
      <c r="R17" s="2"/>
      <c r="S17" s="2"/>
      <c r="T17" s="2"/>
      <c r="U17" s="2"/>
    </row>
    <row r="18" spans="1:21" x14ac:dyDescent="0.3">
      <c r="A18" s="2"/>
      <c r="B18" s="2"/>
      <c r="C18" s="2"/>
      <c r="D18" s="2"/>
      <c r="E18" s="2"/>
      <c r="F18" s="2"/>
      <c r="G18" s="2"/>
      <c r="H18" s="2"/>
      <c r="I18" s="2"/>
      <c r="J18" s="2"/>
      <c r="K18" s="2"/>
      <c r="L18" s="2"/>
      <c r="M18" s="2"/>
      <c r="N18" s="2"/>
      <c r="O18" s="2"/>
      <c r="P18" s="2"/>
      <c r="Q18" s="2"/>
      <c r="R18" s="2"/>
      <c r="S18" s="2"/>
      <c r="T18" s="2"/>
      <c r="U18" s="2"/>
    </row>
    <row r="19" spans="1:21" x14ac:dyDescent="0.3">
      <c r="A19" s="2"/>
      <c r="B19" s="438" t="s">
        <v>56</v>
      </c>
      <c r="C19" s="438"/>
      <c r="D19" s="438"/>
      <c r="E19" s="438"/>
      <c r="F19" s="442">
        <v>14610</v>
      </c>
      <c r="G19" s="442"/>
      <c r="H19" s="6" t="s">
        <v>60</v>
      </c>
      <c r="I19" s="6" t="s">
        <v>61</v>
      </c>
      <c r="J19" s="6"/>
      <c r="K19" s="6"/>
      <c r="L19" s="2"/>
      <c r="M19" s="2"/>
      <c r="N19" s="2"/>
      <c r="O19" s="2"/>
      <c r="P19" s="2"/>
      <c r="Q19" s="2"/>
      <c r="R19" s="2"/>
      <c r="S19" s="2"/>
      <c r="T19" s="2"/>
      <c r="U19" s="2"/>
    </row>
    <row r="20" spans="1:21" x14ac:dyDescent="0.3">
      <c r="A20" s="2"/>
      <c r="B20" s="2"/>
      <c r="C20" s="24" t="s">
        <v>57</v>
      </c>
      <c r="D20" s="24" t="s">
        <v>58</v>
      </c>
      <c r="E20" s="24" t="s">
        <v>59</v>
      </c>
      <c r="F20" s="2"/>
      <c r="G20" s="2"/>
      <c r="H20" s="2"/>
      <c r="I20" s="2"/>
      <c r="J20" s="2"/>
      <c r="K20" s="2"/>
      <c r="L20" s="2"/>
      <c r="M20" s="2"/>
      <c r="N20" s="2"/>
      <c r="O20" s="2"/>
      <c r="P20" s="2"/>
      <c r="Q20" s="2"/>
      <c r="R20" s="2"/>
      <c r="S20" s="2"/>
      <c r="T20" s="2"/>
      <c r="U20" s="2"/>
    </row>
    <row r="21" spans="1:21" x14ac:dyDescent="0.3">
      <c r="A21" s="2"/>
      <c r="B21" s="2"/>
      <c r="C21" s="5">
        <v>2004</v>
      </c>
      <c r="D21" s="5">
        <v>758</v>
      </c>
      <c r="E21" s="45">
        <f>SUM(D21/F$19)</f>
        <v>5.188227241615332E-2</v>
      </c>
      <c r="F21" s="2"/>
      <c r="G21" s="2"/>
      <c r="H21" s="2"/>
      <c r="I21" s="2"/>
      <c r="J21" s="2"/>
      <c r="K21" s="2"/>
      <c r="L21" s="2"/>
      <c r="M21" s="2"/>
      <c r="N21" s="2"/>
      <c r="O21" s="2"/>
      <c r="P21" s="2"/>
      <c r="Q21" s="2"/>
      <c r="R21" s="2"/>
      <c r="S21" s="2"/>
      <c r="T21" s="2"/>
      <c r="U21" s="2"/>
    </row>
    <row r="22" spans="1:21" x14ac:dyDescent="0.3">
      <c r="A22" s="2"/>
      <c r="B22" s="2"/>
      <c r="C22" s="5">
        <v>2005</v>
      </c>
      <c r="D22" s="5">
        <v>840</v>
      </c>
      <c r="E22" s="45">
        <f t="shared" ref="E22:E31" si="3">SUM(D22/F$19)</f>
        <v>5.7494866529774126E-2</v>
      </c>
      <c r="F22" s="2"/>
      <c r="G22" s="2"/>
      <c r="H22" s="2"/>
      <c r="I22" s="2"/>
      <c r="J22" s="2"/>
      <c r="K22" s="2"/>
      <c r="L22" s="2"/>
      <c r="M22" s="2"/>
      <c r="N22" s="2"/>
      <c r="O22" s="2"/>
      <c r="P22" s="2"/>
      <c r="Q22" s="2"/>
      <c r="R22" s="2"/>
      <c r="S22" s="2"/>
      <c r="T22" s="2"/>
      <c r="U22" s="2"/>
    </row>
    <row r="23" spans="1:21" x14ac:dyDescent="0.3">
      <c r="A23" s="2"/>
      <c r="B23" s="2"/>
      <c r="C23" s="5">
        <v>2006</v>
      </c>
      <c r="D23" s="5">
        <v>1144</v>
      </c>
      <c r="E23" s="45">
        <f t="shared" si="3"/>
        <v>7.8302532511978093E-2</v>
      </c>
      <c r="F23" s="2"/>
      <c r="G23" s="2"/>
      <c r="H23" s="2"/>
      <c r="I23" s="2"/>
      <c r="J23" s="2"/>
      <c r="K23" s="2"/>
      <c r="L23" s="2"/>
      <c r="M23" s="2"/>
      <c r="N23" s="2"/>
      <c r="O23" s="2"/>
      <c r="P23" s="2"/>
      <c r="Q23" s="2"/>
      <c r="R23" s="2"/>
      <c r="S23" s="2"/>
      <c r="T23" s="2"/>
      <c r="U23" s="2"/>
    </row>
    <row r="24" spans="1:21" x14ac:dyDescent="0.3">
      <c r="A24" s="2"/>
      <c r="B24" s="2"/>
      <c r="C24" s="5">
        <v>2007</v>
      </c>
      <c r="D24" s="5">
        <v>1196</v>
      </c>
      <c r="E24" s="45">
        <f t="shared" si="3"/>
        <v>8.1861738535249834E-2</v>
      </c>
      <c r="F24" s="2"/>
      <c r="G24" s="2"/>
      <c r="H24" s="2"/>
      <c r="I24" s="2"/>
      <c r="J24" s="2"/>
      <c r="K24" s="2"/>
      <c r="L24" s="2"/>
      <c r="M24" s="2"/>
      <c r="N24" s="2"/>
      <c r="O24" s="2"/>
      <c r="P24" s="2"/>
      <c r="Q24" s="2"/>
      <c r="R24" s="2"/>
      <c r="S24" s="2"/>
      <c r="T24" s="2"/>
      <c r="U24" s="2"/>
    </row>
    <row r="25" spans="1:21" x14ac:dyDescent="0.3">
      <c r="A25" s="2"/>
      <c r="B25" s="2"/>
      <c r="C25" s="5">
        <v>2008</v>
      </c>
      <c r="D25" s="5">
        <v>1118</v>
      </c>
      <c r="E25" s="45">
        <f t="shared" si="3"/>
        <v>7.6522929500342229E-2</v>
      </c>
      <c r="F25" s="2"/>
      <c r="G25" s="2"/>
      <c r="H25" s="2"/>
      <c r="I25" s="2"/>
      <c r="J25" s="2"/>
      <c r="K25" s="2"/>
      <c r="L25" s="2"/>
      <c r="M25" s="2"/>
      <c r="N25" s="2"/>
      <c r="O25" s="2"/>
      <c r="P25" s="2"/>
      <c r="Q25" s="2"/>
      <c r="R25" s="2"/>
      <c r="S25" s="2"/>
      <c r="T25" s="2"/>
      <c r="U25" s="2"/>
    </row>
    <row r="26" spans="1:21" x14ac:dyDescent="0.3">
      <c r="A26" s="2"/>
      <c r="B26" s="2"/>
      <c r="C26" s="5">
        <v>2009</v>
      </c>
      <c r="D26" s="5">
        <v>1290</v>
      </c>
      <c r="E26" s="45">
        <f t="shared" si="3"/>
        <v>8.8295687885010271E-2</v>
      </c>
      <c r="F26" s="2"/>
      <c r="G26" s="2"/>
      <c r="H26" s="2"/>
      <c r="I26" s="2"/>
      <c r="J26" s="2"/>
      <c r="K26" s="2"/>
      <c r="L26" s="2"/>
      <c r="M26" s="2"/>
      <c r="N26" s="2"/>
      <c r="O26" s="2"/>
      <c r="P26" s="2"/>
      <c r="Q26" s="2"/>
      <c r="R26" s="2"/>
      <c r="S26" s="2"/>
      <c r="T26" s="2"/>
      <c r="U26" s="2"/>
    </row>
    <row r="27" spans="1:21" x14ac:dyDescent="0.3">
      <c r="A27" s="2"/>
      <c r="B27" s="2"/>
      <c r="C27" s="5">
        <v>2010</v>
      </c>
      <c r="D27" s="5">
        <v>702</v>
      </c>
      <c r="E27" s="45">
        <f t="shared" si="3"/>
        <v>4.8049281314168378E-2</v>
      </c>
      <c r="F27" s="2"/>
      <c r="G27" s="2"/>
      <c r="H27" s="2"/>
      <c r="I27" s="2"/>
      <c r="J27" s="2"/>
      <c r="K27" s="2"/>
      <c r="L27" s="2"/>
      <c r="M27" s="2"/>
      <c r="N27" s="2"/>
      <c r="O27" s="2"/>
      <c r="P27" s="2"/>
      <c r="Q27" s="2"/>
      <c r="R27" s="2"/>
      <c r="S27" s="2"/>
      <c r="T27" s="2"/>
      <c r="U27" s="2"/>
    </row>
    <row r="28" spans="1:21" x14ac:dyDescent="0.3">
      <c r="A28" s="2"/>
      <c r="B28" s="2"/>
      <c r="C28" s="5">
        <v>2011</v>
      </c>
      <c r="D28" s="5">
        <v>748</v>
      </c>
      <c r="E28" s="45">
        <f t="shared" si="3"/>
        <v>5.1197809719370296E-2</v>
      </c>
      <c r="F28" s="2"/>
      <c r="G28" s="2"/>
      <c r="H28" s="2"/>
      <c r="I28" s="2"/>
      <c r="J28" s="2"/>
      <c r="K28" s="2"/>
      <c r="L28" s="2"/>
      <c r="M28" s="2"/>
      <c r="N28" s="2"/>
      <c r="O28" s="2"/>
      <c r="P28" s="2"/>
      <c r="Q28" s="2"/>
      <c r="R28" s="2"/>
      <c r="S28" s="2"/>
      <c r="T28" s="2"/>
      <c r="U28" s="2"/>
    </row>
    <row r="29" spans="1:21" x14ac:dyDescent="0.3">
      <c r="A29" s="2"/>
      <c r="B29" s="2"/>
      <c r="C29" s="5">
        <v>2012</v>
      </c>
      <c r="D29" s="5">
        <v>805</v>
      </c>
      <c r="E29" s="45">
        <f t="shared" si="3"/>
        <v>5.5099247091033539E-2</v>
      </c>
      <c r="F29" s="2"/>
      <c r="G29" s="2"/>
      <c r="H29" s="2"/>
      <c r="I29" s="2"/>
      <c r="J29" s="2"/>
      <c r="K29" s="2"/>
      <c r="L29" s="2"/>
      <c r="M29" s="2"/>
      <c r="N29" s="2"/>
      <c r="O29" s="2"/>
      <c r="P29" s="2"/>
      <c r="Q29" s="2"/>
      <c r="R29" s="2"/>
      <c r="S29" s="2"/>
      <c r="T29" s="2"/>
      <c r="U29" s="2"/>
    </row>
    <row r="30" spans="1:21" x14ac:dyDescent="0.3">
      <c r="A30" s="2"/>
      <c r="B30" s="2"/>
      <c r="C30" s="5">
        <v>2013</v>
      </c>
      <c r="D30" s="5">
        <v>676</v>
      </c>
      <c r="E30" s="45">
        <f t="shared" si="3"/>
        <v>4.6269678302532515E-2</v>
      </c>
      <c r="F30" s="2"/>
      <c r="G30" s="2"/>
      <c r="H30" s="2"/>
      <c r="I30" s="2"/>
      <c r="J30" s="2"/>
      <c r="K30" s="2"/>
      <c r="L30" s="2"/>
      <c r="M30" s="2"/>
      <c r="N30" s="2"/>
      <c r="O30" s="2"/>
      <c r="P30" s="2"/>
      <c r="Q30" s="2"/>
      <c r="R30" s="2"/>
      <c r="S30" s="2"/>
      <c r="T30" s="2"/>
      <c r="U30" s="2"/>
    </row>
    <row r="31" spans="1:21" x14ac:dyDescent="0.3">
      <c r="A31" s="2"/>
      <c r="B31" s="2"/>
      <c r="C31" s="5">
        <v>2014</v>
      </c>
      <c r="D31" s="5">
        <v>676</v>
      </c>
      <c r="E31" s="45">
        <f t="shared" si="3"/>
        <v>4.6269678302532515E-2</v>
      </c>
      <c r="F31" s="2"/>
      <c r="G31" s="2"/>
      <c r="H31" s="2"/>
      <c r="I31" s="2"/>
      <c r="J31" s="2"/>
      <c r="K31" s="2"/>
      <c r="L31" s="2"/>
      <c r="M31" s="2"/>
      <c r="N31" s="2"/>
      <c r="O31" s="2"/>
      <c r="P31" s="2"/>
      <c r="Q31" s="2"/>
      <c r="R31" s="2"/>
      <c r="S31" s="2"/>
      <c r="T31" s="2"/>
      <c r="U31" s="2"/>
    </row>
    <row r="32" spans="1:21" x14ac:dyDescent="0.3">
      <c r="A32" s="2"/>
      <c r="B32" s="2"/>
      <c r="C32" s="2"/>
      <c r="D32" s="2"/>
      <c r="E32" s="2"/>
      <c r="F32" s="2"/>
      <c r="G32" s="2"/>
      <c r="H32" s="2"/>
      <c r="I32" s="2"/>
      <c r="J32" s="2"/>
      <c r="K32" s="2"/>
      <c r="L32" s="2"/>
      <c r="M32" s="2"/>
      <c r="N32" s="2"/>
      <c r="O32" s="2"/>
      <c r="P32" s="2"/>
      <c r="Q32" s="2"/>
      <c r="R32" s="2"/>
      <c r="S32" s="2"/>
      <c r="T32" s="2"/>
      <c r="U32" s="2"/>
    </row>
    <row r="33" spans="1:21" x14ac:dyDescent="0.3">
      <c r="A33" s="2"/>
      <c r="B33" s="2"/>
      <c r="C33" s="2"/>
      <c r="D33" s="2"/>
      <c r="E33" s="2"/>
      <c r="F33" s="2"/>
      <c r="G33" s="2"/>
      <c r="H33" s="2"/>
      <c r="I33" s="2"/>
      <c r="J33" s="2"/>
      <c r="K33" s="2"/>
      <c r="L33" s="2"/>
      <c r="M33" s="2"/>
      <c r="N33" s="2"/>
      <c r="O33" s="2"/>
      <c r="P33" s="2"/>
      <c r="Q33" s="2"/>
      <c r="R33" s="2"/>
      <c r="S33" s="2"/>
      <c r="T33" s="2"/>
      <c r="U33" s="2"/>
    </row>
    <row r="34" spans="1:21" x14ac:dyDescent="0.3">
      <c r="A34" s="2"/>
      <c r="B34" s="2"/>
      <c r="C34" s="2"/>
      <c r="D34" s="2"/>
      <c r="E34" s="2"/>
      <c r="F34" s="2"/>
      <c r="G34" s="2"/>
      <c r="H34" s="2"/>
      <c r="I34" s="2"/>
      <c r="J34" s="2"/>
      <c r="K34" s="2"/>
      <c r="L34" s="2"/>
      <c r="M34" s="2"/>
      <c r="N34" s="2"/>
      <c r="O34" s="2"/>
      <c r="P34" s="2"/>
      <c r="Q34" s="2"/>
      <c r="R34" s="2"/>
      <c r="S34" s="2"/>
      <c r="T34" s="2"/>
      <c r="U34" s="2"/>
    </row>
  </sheetData>
  <mergeCells count="3">
    <mergeCell ref="B4:F4"/>
    <mergeCell ref="B19:E19"/>
    <mergeCell ref="F19:G19"/>
  </mergeCells>
  <hyperlinks>
    <hyperlink ref="A1" location="FREMSIDE!A1" display="TILBAKE TIL FRAMSIDA"/>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workbookViewId="0">
      <selection activeCell="AD2" sqref="AD2:AD13"/>
    </sheetView>
  </sheetViews>
  <sheetFormatPr baseColWidth="10" defaultColWidth="11.453125" defaultRowHeight="12" x14ac:dyDescent="0.3"/>
  <cols>
    <col min="1" max="35" width="6.7265625" style="1" customWidth="1"/>
    <col min="36" max="16384" width="11.453125" style="1"/>
  </cols>
  <sheetData>
    <row r="1" spans="1:30" x14ac:dyDescent="0.3">
      <c r="A1" s="229">
        <v>1000</v>
      </c>
      <c r="B1" s="229">
        <v>1220</v>
      </c>
      <c r="C1" s="229">
        <v>1300</v>
      </c>
      <c r="D1" s="229">
        <v>1400</v>
      </c>
      <c r="E1" s="229">
        <v>1500</v>
      </c>
      <c r="F1" s="229">
        <v>1600</v>
      </c>
      <c r="G1" s="229">
        <v>1700</v>
      </c>
      <c r="H1" s="229">
        <v>1800</v>
      </c>
      <c r="I1" s="229">
        <v>2000</v>
      </c>
      <c r="J1" s="229">
        <v>2050</v>
      </c>
      <c r="K1" s="229">
        <v>2100</v>
      </c>
      <c r="L1" s="229">
        <v>2110</v>
      </c>
      <c r="M1" s="229">
        <v>2120</v>
      </c>
      <c r="N1" s="229">
        <v>2140</v>
      </c>
      <c r="O1" s="229">
        <v>2150</v>
      </c>
      <c r="P1" s="229">
        <v>2170</v>
      </c>
      <c r="Q1" s="229">
        <v>2180</v>
      </c>
      <c r="R1" s="229">
        <v>2190</v>
      </c>
      <c r="S1" s="229">
        <v>2200</v>
      </c>
      <c r="T1" s="229">
        <v>3100</v>
      </c>
      <c r="U1" s="229">
        <v>3175</v>
      </c>
      <c r="V1" s="229">
        <v>3220</v>
      </c>
      <c r="W1" s="229">
        <v>4100</v>
      </c>
      <c r="X1" s="229">
        <v>4110</v>
      </c>
      <c r="Y1" s="229">
        <v>4200</v>
      </c>
      <c r="Z1" s="229">
        <v>4300</v>
      </c>
      <c r="AA1" s="229">
        <v>4310</v>
      </c>
      <c r="AB1" s="229">
        <v>5000</v>
      </c>
      <c r="AC1" s="229">
        <v>6100</v>
      </c>
      <c r="AD1" s="229" t="s">
        <v>212</v>
      </c>
    </row>
    <row r="2" spans="1:30" x14ac:dyDescent="0.3">
      <c r="A2" s="230">
        <v>283.90300000000002</v>
      </c>
      <c r="B2" s="230">
        <v>693.01400000000001</v>
      </c>
      <c r="C2" s="230">
        <v>412.83199999999999</v>
      </c>
      <c r="D2" s="230">
        <v>270.77800000000002</v>
      </c>
      <c r="E2" s="230">
        <v>285.79700000000003</v>
      </c>
      <c r="F2" s="230">
        <v>0</v>
      </c>
      <c r="G2" s="230">
        <v>0</v>
      </c>
      <c r="H2" s="230">
        <v>-183.333</v>
      </c>
      <c r="I2" s="230">
        <v>194.25</v>
      </c>
      <c r="J2" s="230">
        <v>1289.1610000000001</v>
      </c>
      <c r="K2" s="230">
        <v>207.15799999999999</v>
      </c>
      <c r="L2" s="230">
        <v>1416.9069999999999</v>
      </c>
      <c r="M2" s="230">
        <v>1582.15</v>
      </c>
      <c r="N2" s="230">
        <v>439.084</v>
      </c>
      <c r="O2" s="230">
        <v>658.18600000000004</v>
      </c>
      <c r="P2" s="230">
        <v>582.529</v>
      </c>
      <c r="Q2" s="230">
        <v>-3.8769999999999998</v>
      </c>
      <c r="R2" s="230">
        <v>4.8029999999999999</v>
      </c>
      <c r="S2" s="230">
        <v>4.4139999999999997</v>
      </c>
      <c r="T2" s="230">
        <v>712</v>
      </c>
      <c r="U2" s="230">
        <v>277.58999999999997</v>
      </c>
      <c r="V2" s="230">
        <v>661.05600000000004</v>
      </c>
      <c r="W2" s="230">
        <v>1535.712</v>
      </c>
      <c r="X2" s="230">
        <v>27.303999999999998</v>
      </c>
      <c r="Y2" s="230">
        <v>1488.009</v>
      </c>
      <c r="Z2" s="230">
        <v>669.04499999999996</v>
      </c>
      <c r="AA2" s="230">
        <v>2411.7350000000001</v>
      </c>
      <c r="AB2" s="230">
        <v>334.89800000000002</v>
      </c>
      <c r="AC2" s="230">
        <v>304.61799999999999</v>
      </c>
      <c r="AD2" s="230">
        <f>SUM(A2:AC2)</f>
        <v>16559.722999999998</v>
      </c>
    </row>
    <row r="3" spans="1:30" x14ac:dyDescent="0.3">
      <c r="A3" s="230">
        <v>455.77100000000002</v>
      </c>
      <c r="B3" s="230">
        <v>1556.395</v>
      </c>
      <c r="C3" s="230">
        <v>825.66399999999999</v>
      </c>
      <c r="D3" s="230">
        <v>541.55600000000004</v>
      </c>
      <c r="E3" s="230">
        <v>601.72699999999998</v>
      </c>
      <c r="F3" s="230">
        <v>0</v>
      </c>
      <c r="G3" s="230">
        <v>0</v>
      </c>
      <c r="H3" s="230">
        <v>-366.666</v>
      </c>
      <c r="I3" s="230">
        <v>388.5</v>
      </c>
      <c r="J3" s="230">
        <v>2578.3220000000001</v>
      </c>
      <c r="K3" s="230">
        <v>304.017</v>
      </c>
      <c r="L3" s="230">
        <v>2866.4</v>
      </c>
      <c r="M3" s="230">
        <v>3125.962</v>
      </c>
      <c r="N3" s="230">
        <v>886.774</v>
      </c>
      <c r="O3" s="230">
        <v>1334.075</v>
      </c>
      <c r="P3" s="230">
        <v>1430.1980000000001</v>
      </c>
      <c r="Q3" s="230">
        <v>712.40499999999997</v>
      </c>
      <c r="R3" s="230">
        <v>706.17899999999997</v>
      </c>
      <c r="S3" s="230">
        <v>8.8279999999999994</v>
      </c>
      <c r="T3" s="230">
        <v>1542</v>
      </c>
      <c r="U3" s="230">
        <v>625.17100000000005</v>
      </c>
      <c r="V3" s="230">
        <v>1806.057</v>
      </c>
      <c r="W3" s="230">
        <v>3297.518</v>
      </c>
      <c r="X3" s="230">
        <v>152.596</v>
      </c>
      <c r="Y3" s="230">
        <v>3084.89</v>
      </c>
      <c r="Z3" s="230">
        <v>1502.8530000000001</v>
      </c>
      <c r="AA3" s="230">
        <v>5036.7049999999999</v>
      </c>
      <c r="AB3" s="230">
        <v>426.096</v>
      </c>
      <c r="AC3" s="230">
        <v>590.63900000000001</v>
      </c>
      <c r="AD3" s="230">
        <f t="shared" ref="AD3:AD13" si="0">SUM(A3:AC3)</f>
        <v>36020.631999999998</v>
      </c>
    </row>
    <row r="4" spans="1:30" x14ac:dyDescent="0.3">
      <c r="A4" s="230">
        <v>556.19299999999998</v>
      </c>
      <c r="B4" s="230">
        <v>2201.5410000000002</v>
      </c>
      <c r="C4" s="230">
        <v>1238.4960000000001</v>
      </c>
      <c r="D4" s="230">
        <v>812.33399999999995</v>
      </c>
      <c r="E4" s="230">
        <v>595.48</v>
      </c>
      <c r="F4" s="230">
        <v>0</v>
      </c>
      <c r="G4" s="230">
        <v>0</v>
      </c>
      <c r="H4" s="230">
        <v>-549.99900000000002</v>
      </c>
      <c r="I4" s="230">
        <v>582.75</v>
      </c>
      <c r="J4" s="230">
        <v>3867.4830000000002</v>
      </c>
      <c r="K4" s="230">
        <v>405.51799999999997</v>
      </c>
      <c r="L4" s="230">
        <v>4265.7709999999997</v>
      </c>
      <c r="M4" s="230">
        <v>4704.3580000000002</v>
      </c>
      <c r="N4" s="230">
        <v>1284.1890000000001</v>
      </c>
      <c r="O4" s="230">
        <v>1937.6030000000001</v>
      </c>
      <c r="P4" s="230">
        <v>2168.799</v>
      </c>
      <c r="Q4" s="230">
        <v>1083.087</v>
      </c>
      <c r="R4" s="230">
        <v>1425.7370000000001</v>
      </c>
      <c r="S4" s="230">
        <v>13.242000000000001</v>
      </c>
      <c r="T4" s="230">
        <v>2339</v>
      </c>
      <c r="U4" s="230">
        <v>919.66</v>
      </c>
      <c r="V4" s="230">
        <v>2293.8380000000002</v>
      </c>
      <c r="W4" s="230">
        <v>4931.6549999999997</v>
      </c>
      <c r="X4" s="230">
        <v>221.84700000000001</v>
      </c>
      <c r="Y4" s="230">
        <v>4927.7370000000001</v>
      </c>
      <c r="Z4" s="230">
        <v>2249.4839999999999</v>
      </c>
      <c r="AA4" s="230">
        <v>7976.4210000000003</v>
      </c>
      <c r="AB4" s="230">
        <v>599.41999999999996</v>
      </c>
      <c r="AC4" s="230">
        <v>631.70699999999999</v>
      </c>
      <c r="AD4" s="230">
        <f t="shared" si="0"/>
        <v>53683.350999999995</v>
      </c>
    </row>
    <row r="5" spans="1:30" x14ac:dyDescent="0.3">
      <c r="A5" s="230">
        <v>801.35599999999999</v>
      </c>
      <c r="B5" s="230">
        <v>3096.5709999999999</v>
      </c>
      <c r="C5" s="230">
        <v>1651.328</v>
      </c>
      <c r="D5" s="230">
        <v>1083.1130000000001</v>
      </c>
      <c r="E5" s="230">
        <v>764.71100000000001</v>
      </c>
      <c r="F5" s="230">
        <v>0</v>
      </c>
      <c r="G5" s="230">
        <v>0</v>
      </c>
      <c r="H5" s="230">
        <v>-733.33199999999999</v>
      </c>
      <c r="I5" s="230">
        <v>777</v>
      </c>
      <c r="J5" s="230">
        <v>5156.6440000000002</v>
      </c>
      <c r="K5" s="230">
        <v>923.41700000000003</v>
      </c>
      <c r="L5" s="230">
        <v>5672.5569999999998</v>
      </c>
      <c r="M5" s="230">
        <v>6240.7470000000003</v>
      </c>
      <c r="N5" s="230">
        <v>1701.691</v>
      </c>
      <c r="O5" s="230">
        <v>2443.0619999999999</v>
      </c>
      <c r="P5" s="230">
        <v>2893.0949999999998</v>
      </c>
      <c r="Q5" s="230">
        <v>1417.1759999999999</v>
      </c>
      <c r="R5" s="230">
        <v>1854.201</v>
      </c>
      <c r="S5" s="230">
        <v>17.655999999999999</v>
      </c>
      <c r="T5" s="230">
        <v>3327</v>
      </c>
      <c r="U5" s="230">
        <v>1279.77</v>
      </c>
      <c r="V5" s="230">
        <v>2953.973</v>
      </c>
      <c r="W5" s="230">
        <v>6700.9530000000004</v>
      </c>
      <c r="X5" s="230">
        <v>591.86</v>
      </c>
      <c r="Y5" s="230">
        <v>6177.8379999999997</v>
      </c>
      <c r="Z5" s="230">
        <v>3036.3429999999998</v>
      </c>
      <c r="AA5" s="230">
        <v>10756.227000000001</v>
      </c>
      <c r="AB5" s="230">
        <v>815.56299999999999</v>
      </c>
      <c r="AC5" s="230">
        <v>1481.6859999999999</v>
      </c>
      <c r="AD5" s="230">
        <f t="shared" si="0"/>
        <v>72882.206000000006</v>
      </c>
    </row>
    <row r="6" spans="1:30" x14ac:dyDescent="0.3">
      <c r="A6" s="230">
        <v>989.31700000000001</v>
      </c>
      <c r="B6" s="230">
        <v>3806.502</v>
      </c>
      <c r="C6" s="230">
        <v>2064.1610000000001</v>
      </c>
      <c r="D6" s="230">
        <v>1353.893</v>
      </c>
      <c r="E6" s="230">
        <v>966.86800000000005</v>
      </c>
      <c r="F6" s="230">
        <v>0</v>
      </c>
      <c r="G6" s="230">
        <v>760.29100000000005</v>
      </c>
      <c r="H6" s="230">
        <v>-916.66499999999996</v>
      </c>
      <c r="I6" s="230">
        <v>971.25</v>
      </c>
      <c r="J6" s="230">
        <v>6445.81</v>
      </c>
      <c r="K6" s="230">
        <v>1102.1969999999999</v>
      </c>
      <c r="L6" s="230">
        <v>7027.8879999999999</v>
      </c>
      <c r="M6" s="230">
        <v>7733.3370000000004</v>
      </c>
      <c r="N6" s="230">
        <v>2078.2379999999998</v>
      </c>
      <c r="O6" s="230">
        <v>3072.125</v>
      </c>
      <c r="P6" s="230">
        <v>3613.3290000000002</v>
      </c>
      <c r="Q6" s="230">
        <v>1812.3109999999999</v>
      </c>
      <c r="R6" s="230">
        <v>2335.6260000000002</v>
      </c>
      <c r="S6" s="230">
        <v>22.073</v>
      </c>
      <c r="T6" s="230">
        <v>4201</v>
      </c>
      <c r="U6" s="230">
        <v>1568.492</v>
      </c>
      <c r="V6" s="230">
        <v>3460.424</v>
      </c>
      <c r="W6" s="230">
        <v>8728.5969999999998</v>
      </c>
      <c r="X6" s="230">
        <v>769.62800000000004</v>
      </c>
      <c r="Y6" s="230">
        <v>7984.7370000000001</v>
      </c>
      <c r="Z6" s="230">
        <v>3770.0210000000002</v>
      </c>
      <c r="AA6" s="230">
        <v>13789.646000000001</v>
      </c>
      <c r="AB6" s="230">
        <v>643.58100000000002</v>
      </c>
      <c r="AC6" s="230">
        <v>2160.0050000000001</v>
      </c>
      <c r="AD6" s="230">
        <f t="shared" si="0"/>
        <v>92314.682000000001</v>
      </c>
    </row>
    <row r="7" spans="1:30" x14ac:dyDescent="0.3">
      <c r="A7" s="230">
        <v>1243.99</v>
      </c>
      <c r="B7" s="230">
        <v>4740.857</v>
      </c>
      <c r="C7" s="230">
        <v>2476.9940000000001</v>
      </c>
      <c r="D7" s="230">
        <v>1624.673</v>
      </c>
      <c r="E7" s="230">
        <v>1031.873</v>
      </c>
      <c r="F7" s="230">
        <v>0</v>
      </c>
      <c r="G7" s="230">
        <v>760.29100000000005</v>
      </c>
      <c r="H7" s="230">
        <v>-1099.998</v>
      </c>
      <c r="I7" s="230">
        <v>1165.5</v>
      </c>
      <c r="J7" s="230">
        <v>7734.9759999999997</v>
      </c>
      <c r="K7" s="230">
        <v>1098.365</v>
      </c>
      <c r="L7" s="230">
        <v>6843.19</v>
      </c>
      <c r="M7" s="230">
        <v>7593.4679999999998</v>
      </c>
      <c r="N7" s="230">
        <v>2049.8690000000001</v>
      </c>
      <c r="O7" s="230">
        <v>3041.5859999999998</v>
      </c>
      <c r="P7" s="230">
        <v>3403.1489999999999</v>
      </c>
      <c r="Q7" s="230">
        <v>1729.252</v>
      </c>
      <c r="R7" s="230">
        <v>2215.3110000000001</v>
      </c>
      <c r="S7" s="230">
        <v>26.49</v>
      </c>
      <c r="T7" s="230">
        <v>4194</v>
      </c>
      <c r="U7" s="230">
        <v>1752.2860000000001</v>
      </c>
      <c r="V7" s="230">
        <v>3969.817</v>
      </c>
      <c r="W7" s="230">
        <v>9186.9770000000008</v>
      </c>
      <c r="X7" s="230">
        <v>860.77300000000002</v>
      </c>
      <c r="Y7" s="230">
        <v>8186.6450000000004</v>
      </c>
      <c r="Z7" s="230">
        <v>3591.895</v>
      </c>
      <c r="AA7" s="230">
        <v>14346.53</v>
      </c>
      <c r="AB7" s="230">
        <v>1232.3589999999999</v>
      </c>
      <c r="AC7" s="230">
        <v>2546.973</v>
      </c>
      <c r="AD7" s="230">
        <f t="shared" si="0"/>
        <v>97548.091</v>
      </c>
    </row>
    <row r="8" spans="1:30" x14ac:dyDescent="0.3">
      <c r="A8" s="230">
        <v>1528.0740000000001</v>
      </c>
      <c r="B8" s="230">
        <v>5499.2340000000004</v>
      </c>
      <c r="C8" s="230">
        <v>2889.8270000000002</v>
      </c>
      <c r="D8" s="230">
        <v>1895.453</v>
      </c>
      <c r="E8" s="230">
        <v>1259.088</v>
      </c>
      <c r="F8" s="230">
        <v>264.58999999999997</v>
      </c>
      <c r="G8" s="230">
        <v>912.27700000000004</v>
      </c>
      <c r="H8" s="230">
        <v>-1283.3309999999999</v>
      </c>
      <c r="I8" s="230">
        <v>1359.75</v>
      </c>
      <c r="J8" s="230">
        <v>9024.1419999999998</v>
      </c>
      <c r="K8" s="230">
        <v>1332.7370000000001</v>
      </c>
      <c r="L8" s="230">
        <v>8259.2469999999994</v>
      </c>
      <c r="M8" s="230">
        <v>9386.1129999999994</v>
      </c>
      <c r="N8" s="230">
        <v>2491.402</v>
      </c>
      <c r="O8" s="230">
        <v>3732.6860000000001</v>
      </c>
      <c r="P8" s="230">
        <v>4323.9250000000002</v>
      </c>
      <c r="Q8" s="230">
        <v>2174.4580000000001</v>
      </c>
      <c r="R8" s="230">
        <v>2758.5549999999998</v>
      </c>
      <c r="S8" s="230">
        <v>33.487000000000002</v>
      </c>
      <c r="T8" s="230">
        <v>4545</v>
      </c>
      <c r="U8" s="230">
        <v>2505.8589999999999</v>
      </c>
      <c r="V8" s="230">
        <v>4345.183</v>
      </c>
      <c r="W8" s="230">
        <v>11288.146000000001</v>
      </c>
      <c r="X8" s="230">
        <v>888.077</v>
      </c>
      <c r="Y8" s="230">
        <v>10406.843999999999</v>
      </c>
      <c r="Z8" s="230">
        <v>4345.9740000000002</v>
      </c>
      <c r="AA8" s="230">
        <v>17417.047999999999</v>
      </c>
      <c r="AB8" s="230">
        <v>1237.232</v>
      </c>
      <c r="AC8" s="230">
        <v>2875.4180000000001</v>
      </c>
      <c r="AD8" s="230">
        <f t="shared" si="0"/>
        <v>117696.49500000001</v>
      </c>
    </row>
    <row r="9" spans="1:30" x14ac:dyDescent="0.3">
      <c r="A9" s="230">
        <v>1643.6849999999999</v>
      </c>
      <c r="B9" s="230">
        <v>6127.8370000000004</v>
      </c>
      <c r="C9" s="230">
        <v>3302.66</v>
      </c>
      <c r="D9" s="230">
        <v>2166.2330000000002</v>
      </c>
      <c r="E9" s="230">
        <v>1509.1980000000001</v>
      </c>
      <c r="F9" s="230">
        <v>264.58999999999997</v>
      </c>
      <c r="G9" s="230">
        <v>1064.2629999999999</v>
      </c>
      <c r="H9" s="230">
        <v>-1466.664</v>
      </c>
      <c r="I9" s="230">
        <v>1554</v>
      </c>
      <c r="J9" s="230">
        <v>10313.308000000001</v>
      </c>
      <c r="K9" s="230">
        <v>1387.1759999999999</v>
      </c>
      <c r="L9" s="230">
        <v>9537.3629999999994</v>
      </c>
      <c r="M9" s="230">
        <v>10831.734</v>
      </c>
      <c r="N9" s="230">
        <v>2901.4569999999999</v>
      </c>
      <c r="O9" s="230">
        <v>4335.3360000000002</v>
      </c>
      <c r="P9" s="230">
        <v>4913.0200000000004</v>
      </c>
      <c r="Q9" s="230">
        <v>2471.5880000000002</v>
      </c>
      <c r="R9" s="230">
        <v>3246.6089999999999</v>
      </c>
      <c r="S9" s="230">
        <v>1138.604</v>
      </c>
      <c r="T9" s="230">
        <v>5773</v>
      </c>
      <c r="U9" s="230">
        <v>2736.9140000000002</v>
      </c>
      <c r="V9" s="230">
        <v>4853.7579999999998</v>
      </c>
      <c r="W9" s="230">
        <v>13826.575999999999</v>
      </c>
      <c r="X9" s="230">
        <v>918.86300000000006</v>
      </c>
      <c r="Y9" s="230">
        <v>12762.28</v>
      </c>
      <c r="Z9" s="230">
        <v>5040.1970000000001</v>
      </c>
      <c r="AA9" s="230">
        <v>19901.506000000001</v>
      </c>
      <c r="AB9" s="230">
        <v>1212.521</v>
      </c>
      <c r="AC9" s="230">
        <v>3228.3969999999999</v>
      </c>
      <c r="AD9" s="230">
        <f t="shared" si="0"/>
        <v>137496.00900000002</v>
      </c>
    </row>
    <row r="10" spans="1:30" x14ac:dyDescent="0.3">
      <c r="A10" s="230">
        <v>1771.5450000000001</v>
      </c>
      <c r="B10" s="230">
        <v>6813.87</v>
      </c>
      <c r="C10" s="230">
        <v>3715.4949999999999</v>
      </c>
      <c r="D10" s="230">
        <v>2437.0140000000001</v>
      </c>
      <c r="E10" s="230">
        <v>1696.261</v>
      </c>
      <c r="F10" s="230">
        <v>264.58999999999997</v>
      </c>
      <c r="G10" s="230">
        <v>1216.249</v>
      </c>
      <c r="H10" s="230">
        <v>-1649.998</v>
      </c>
      <c r="I10" s="230">
        <v>1748.25</v>
      </c>
      <c r="J10" s="230">
        <v>11602.48</v>
      </c>
      <c r="K10" s="230">
        <v>1613.941</v>
      </c>
      <c r="L10" s="230">
        <v>11046.925999999999</v>
      </c>
      <c r="M10" s="230">
        <v>12655.552</v>
      </c>
      <c r="N10" s="230">
        <v>3389.183</v>
      </c>
      <c r="O10" s="230">
        <v>5125.0330000000004</v>
      </c>
      <c r="P10" s="230">
        <v>5486.0969999999998</v>
      </c>
      <c r="Q10" s="230">
        <v>2827.6179999999999</v>
      </c>
      <c r="R10" s="230">
        <v>3849.79</v>
      </c>
      <c r="S10" s="230">
        <v>3400.7440000000001</v>
      </c>
      <c r="T10" s="230">
        <v>7013</v>
      </c>
      <c r="U10" s="230">
        <v>3035.6170000000002</v>
      </c>
      <c r="V10" s="230">
        <v>5457.2219999999998</v>
      </c>
      <c r="W10" s="230">
        <v>16078.710999999999</v>
      </c>
      <c r="X10" s="230">
        <v>948.53200000000004</v>
      </c>
      <c r="Y10" s="230">
        <v>14782.289000000001</v>
      </c>
      <c r="Z10" s="230">
        <v>6015.1109999999999</v>
      </c>
      <c r="AA10" s="230">
        <v>22960.322</v>
      </c>
      <c r="AB10" s="230">
        <v>1472.3710000000001</v>
      </c>
      <c r="AC10" s="230">
        <v>3572.8739999999998</v>
      </c>
      <c r="AD10" s="230">
        <f t="shared" si="0"/>
        <v>160346.68899999998</v>
      </c>
    </row>
    <row r="11" spans="1:30" x14ac:dyDescent="0.3">
      <c r="A11" s="230">
        <v>2042.4349999999999</v>
      </c>
      <c r="B11" s="230">
        <v>7262.7550000000001</v>
      </c>
      <c r="C11" s="230">
        <v>4128.33</v>
      </c>
      <c r="D11" s="230">
        <v>2707.7950000000001</v>
      </c>
      <c r="E11" s="230">
        <v>1839.9839999999999</v>
      </c>
      <c r="F11" s="230">
        <v>264.58999999999997</v>
      </c>
      <c r="G11" s="230">
        <v>1368.2349999999999</v>
      </c>
      <c r="H11" s="230">
        <v>-1833.3320000000001</v>
      </c>
      <c r="I11" s="230">
        <v>1942.5</v>
      </c>
      <c r="J11" s="230">
        <v>12891.653</v>
      </c>
      <c r="K11" s="230">
        <v>1724.626</v>
      </c>
      <c r="L11" s="230">
        <v>12180.186</v>
      </c>
      <c r="M11" s="230">
        <v>14199.025</v>
      </c>
      <c r="N11" s="230">
        <v>3847.0129999999999</v>
      </c>
      <c r="O11" s="230">
        <v>5760.3490000000002</v>
      </c>
      <c r="P11" s="230">
        <v>5884.5929999999998</v>
      </c>
      <c r="Q11" s="230">
        <v>3105.69</v>
      </c>
      <c r="R11" s="230">
        <v>4187.2089999999998</v>
      </c>
      <c r="S11" s="230">
        <v>5127.0460000000003</v>
      </c>
      <c r="T11" s="230">
        <v>7682</v>
      </c>
      <c r="U11" s="230">
        <v>3302.0419999999999</v>
      </c>
      <c r="V11" s="230">
        <v>5853.0309999999999</v>
      </c>
      <c r="W11" s="230">
        <v>17813.294000000002</v>
      </c>
      <c r="X11" s="230">
        <v>1011.404</v>
      </c>
      <c r="Y11" s="230">
        <v>16444.994999999999</v>
      </c>
      <c r="Z11" s="230">
        <v>6725.7089999999998</v>
      </c>
      <c r="AA11" s="230">
        <v>25208.276999999998</v>
      </c>
      <c r="AB11" s="230">
        <v>2166.6559999999999</v>
      </c>
      <c r="AC11" s="230">
        <v>4401.9989999999998</v>
      </c>
      <c r="AD11" s="230">
        <f t="shared" si="0"/>
        <v>179240.08900000001</v>
      </c>
    </row>
    <row r="12" spans="1:30" x14ac:dyDescent="0.3">
      <c r="A12" s="230">
        <v>2175.2620000000002</v>
      </c>
      <c r="B12" s="230">
        <v>8318.2659999999996</v>
      </c>
      <c r="C12" s="230">
        <v>4541.165</v>
      </c>
      <c r="D12" s="230">
        <v>2978.576</v>
      </c>
      <c r="E12" s="230">
        <v>2047.36</v>
      </c>
      <c r="F12" s="230">
        <v>264.58999999999997</v>
      </c>
      <c r="G12" s="230">
        <v>1520.221</v>
      </c>
      <c r="H12" s="230">
        <v>-2016.6659999999999</v>
      </c>
      <c r="I12" s="230">
        <v>2136.75</v>
      </c>
      <c r="J12" s="230">
        <v>14180.825999999999</v>
      </c>
      <c r="K12" s="230">
        <v>2014.347</v>
      </c>
      <c r="L12" s="230">
        <v>13611.713</v>
      </c>
      <c r="M12" s="230">
        <v>15830.325999999999</v>
      </c>
      <c r="N12" s="230">
        <v>4338.1120000000001</v>
      </c>
      <c r="O12" s="230">
        <v>6299.076</v>
      </c>
      <c r="P12" s="230">
        <v>6212.2439999999997</v>
      </c>
      <c r="Q12" s="230">
        <v>3390.712</v>
      </c>
      <c r="R12" s="230">
        <v>4707.4780000000001</v>
      </c>
      <c r="S12" s="230">
        <v>6861.1859999999997</v>
      </c>
      <c r="T12" s="230">
        <v>8603</v>
      </c>
      <c r="U12" s="230">
        <v>3553.9140000000002</v>
      </c>
      <c r="V12" s="230">
        <v>6637.8519999999999</v>
      </c>
      <c r="W12" s="230">
        <v>19749.178</v>
      </c>
      <c r="X12" s="230">
        <v>1045.0989999999999</v>
      </c>
      <c r="Y12" s="230">
        <v>18018.424999999999</v>
      </c>
      <c r="Z12" s="230">
        <v>7387.8549999999996</v>
      </c>
      <c r="AA12" s="230">
        <v>27332.089</v>
      </c>
      <c r="AB12" s="230">
        <v>2238.364</v>
      </c>
      <c r="AC12" s="230">
        <v>4774.6109999999999</v>
      </c>
      <c r="AD12" s="230">
        <f t="shared" si="0"/>
        <v>198751.93100000001</v>
      </c>
    </row>
    <row r="13" spans="1:30" x14ac:dyDescent="0.3">
      <c r="A13" s="230">
        <v>2498.1210000000001</v>
      </c>
      <c r="B13" s="230">
        <v>10171.529</v>
      </c>
      <c r="C13" s="230">
        <v>5204</v>
      </c>
      <c r="D13" s="230">
        <v>3249.357</v>
      </c>
      <c r="E13" s="230">
        <v>2301.9499999999998</v>
      </c>
      <c r="F13" s="230">
        <v>551</v>
      </c>
      <c r="G13" s="230">
        <v>1879.5519999999999</v>
      </c>
      <c r="H13" s="230">
        <v>-2200</v>
      </c>
      <c r="I13" s="230">
        <v>2331</v>
      </c>
      <c r="J13" s="230">
        <v>15470</v>
      </c>
      <c r="K13" s="230">
        <v>2190</v>
      </c>
      <c r="L13" s="230">
        <v>15127.343999999999</v>
      </c>
      <c r="M13" s="230">
        <v>17347</v>
      </c>
      <c r="N13" s="230">
        <v>4807.7299999999996</v>
      </c>
      <c r="O13" s="230">
        <v>6995</v>
      </c>
      <c r="P13" s="230">
        <v>6964.0609999999997</v>
      </c>
      <c r="Q13" s="230">
        <v>3739.3270000000002</v>
      </c>
      <c r="R13" s="230">
        <v>5266.5590000000002</v>
      </c>
      <c r="S13" s="230">
        <v>7278.442</v>
      </c>
      <c r="T13" s="230">
        <v>10177</v>
      </c>
      <c r="U13" s="230">
        <v>3811.509</v>
      </c>
      <c r="V13" s="230">
        <v>7161</v>
      </c>
      <c r="W13" s="230">
        <v>20367.757000000001</v>
      </c>
      <c r="X13" s="230">
        <v>1140.7560000000001</v>
      </c>
      <c r="Y13" s="230">
        <v>19686.593000000001</v>
      </c>
      <c r="Z13" s="230">
        <v>7983.183</v>
      </c>
      <c r="AA13" s="230">
        <v>22867.037</v>
      </c>
      <c r="AB13" s="230">
        <v>4825</v>
      </c>
      <c r="AC13" s="230">
        <v>6474</v>
      </c>
      <c r="AD13" s="230">
        <f t="shared" si="0"/>
        <v>215665.807</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zoomScale="110" zoomScaleNormal="110" workbookViewId="0"/>
  </sheetViews>
  <sheetFormatPr baseColWidth="10" defaultColWidth="11.453125" defaultRowHeight="10.5" x14ac:dyDescent="0.25"/>
  <cols>
    <col min="1" max="1" width="2.453125" style="8" customWidth="1"/>
    <col min="2" max="2" width="18.7265625" style="8" customWidth="1"/>
    <col min="3" max="29" width="6.26953125" style="8" customWidth="1"/>
    <col min="30" max="16384" width="11.453125" style="8"/>
  </cols>
  <sheetData>
    <row r="1" spans="1:30" x14ac:dyDescent="0.25">
      <c r="A1" s="11" t="s">
        <v>36</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1" thickBot="1" x14ac:dyDescent="0.3">
      <c r="A2" s="11"/>
      <c r="B2" s="7"/>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7"/>
      <c r="B3" s="108"/>
      <c r="C3" s="469" t="s">
        <v>92</v>
      </c>
      <c r="D3" s="470"/>
      <c r="E3" s="470"/>
      <c r="F3" s="470"/>
      <c r="G3" s="470"/>
      <c r="H3" s="470"/>
      <c r="I3" s="470"/>
      <c r="J3" s="470"/>
      <c r="K3" s="470"/>
      <c r="L3" s="470"/>
      <c r="M3" s="470"/>
      <c r="N3" s="471"/>
      <c r="O3" s="469" t="s">
        <v>106</v>
      </c>
      <c r="P3" s="470"/>
      <c r="Q3" s="470"/>
      <c r="R3" s="470"/>
      <c r="S3" s="470"/>
      <c r="T3" s="470"/>
      <c r="U3" s="470"/>
      <c r="V3" s="470"/>
      <c r="W3" s="470"/>
      <c r="X3" s="470"/>
      <c r="Y3" s="470"/>
      <c r="Z3" s="471"/>
      <c r="AA3" s="7"/>
      <c r="AB3" s="7"/>
      <c r="AC3" s="7"/>
    </row>
    <row r="4" spans="1:30" x14ac:dyDescent="0.25">
      <c r="A4" s="7"/>
      <c r="B4" s="108"/>
      <c r="C4" s="94">
        <v>1</v>
      </c>
      <c r="D4" s="15">
        <v>2</v>
      </c>
      <c r="E4" s="15">
        <v>3</v>
      </c>
      <c r="F4" s="15">
        <v>4</v>
      </c>
      <c r="G4" s="15">
        <v>5</v>
      </c>
      <c r="H4" s="15">
        <v>6</v>
      </c>
      <c r="I4" s="15">
        <v>7</v>
      </c>
      <c r="J4" s="15">
        <v>8</v>
      </c>
      <c r="K4" s="15">
        <v>9</v>
      </c>
      <c r="L4" s="15">
        <v>10</v>
      </c>
      <c r="M4" s="15">
        <v>11</v>
      </c>
      <c r="N4" s="95">
        <v>12</v>
      </c>
      <c r="O4" s="94">
        <v>1</v>
      </c>
      <c r="P4" s="15">
        <v>2</v>
      </c>
      <c r="Q4" s="15">
        <v>3</v>
      </c>
      <c r="R4" s="15">
        <v>4</v>
      </c>
      <c r="S4" s="15">
        <v>5</v>
      </c>
      <c r="T4" s="15">
        <v>6</v>
      </c>
      <c r="U4" s="15">
        <v>7</v>
      </c>
      <c r="V4" s="15">
        <v>8</v>
      </c>
      <c r="W4" s="15">
        <v>9</v>
      </c>
      <c r="X4" s="15">
        <v>10</v>
      </c>
      <c r="Y4" s="15">
        <v>11</v>
      </c>
      <c r="Z4" s="95">
        <v>12</v>
      </c>
      <c r="AA4" s="7"/>
      <c r="AB4" s="7"/>
      <c r="AC4" s="7"/>
    </row>
    <row r="5" spans="1:30" x14ac:dyDescent="0.25">
      <c r="A5" s="7"/>
      <c r="B5" s="109" t="s">
        <v>7</v>
      </c>
      <c r="C5" s="110">
        <f>SUM(sentradm!F76)</f>
        <v>6.0000000000000001E-3</v>
      </c>
      <c r="D5" s="111">
        <f>SUM(sentradm!F77)</f>
        <v>9.2999999999999999E-2</v>
      </c>
      <c r="E5" s="111">
        <f>SUM(sentradm!F78)</f>
        <v>5.0000000000000001E-3</v>
      </c>
      <c r="F5" s="111">
        <f>SUM(sentradm!F79)</f>
        <v>0</v>
      </c>
      <c r="G5" s="111">
        <f>SUM(sentradm!F80)</f>
        <v>6.0000000000000001E-3</v>
      </c>
      <c r="H5" s="111">
        <f>SUM(sentradm!F81)</f>
        <v>0</v>
      </c>
      <c r="I5" s="111">
        <f>SUM(sentradm!F82)</f>
        <v>0</v>
      </c>
      <c r="J5" s="111">
        <f>SUM(sentradm!F83)</f>
        <v>2.5000000000000001E-2</v>
      </c>
      <c r="K5" s="111">
        <f>SUM(sentradm!F84)</f>
        <v>7.0000000000000001E-3</v>
      </c>
      <c r="L5" s="111">
        <f>SUM(sentradm!F85)</f>
        <v>7.0000000000000001E-3</v>
      </c>
      <c r="M5" s="111">
        <f>SUM(sentradm!F86)</f>
        <v>6.0000000000000001E-3</v>
      </c>
      <c r="N5" s="111">
        <f>SUM(sentradm!F87)</f>
        <v>7.0000000000000001E-3</v>
      </c>
      <c r="O5" s="110">
        <f>SUM(sentradm!G76)</f>
        <v>0.188</v>
      </c>
      <c r="P5" s="111">
        <f>SUM(sentradm!G77)</f>
        <v>0.22500000000000001</v>
      </c>
      <c r="Q5" s="111">
        <f>SUM(sentradm!G78)</f>
        <v>0.26</v>
      </c>
      <c r="R5" s="111">
        <f>SUM(sentradm!G79)</f>
        <v>0.27900000000000003</v>
      </c>
      <c r="S5" s="111">
        <f>SUM(sentradm!G80)</f>
        <v>0.28999999999999998</v>
      </c>
      <c r="T5" s="111">
        <f>SUM(sentradm!G81)</f>
        <v>0.29699999999999999</v>
      </c>
      <c r="U5" s="111">
        <f>SUM(sentradm!G82)</f>
        <v>0.30299999999999999</v>
      </c>
      <c r="V5" s="111">
        <f>SUM(sentradm!G83)</f>
        <v>0.371</v>
      </c>
      <c r="W5" s="111">
        <f>SUM(sentradm!G84)</f>
        <v>0.36899999999999999</v>
      </c>
      <c r="X5" s="111">
        <f>SUM(sentradm!G85)</f>
        <v>0.34399999999999997</v>
      </c>
      <c r="Y5" s="111">
        <f>SUM(sentradm!G86)</f>
        <v>0.32800000000000001</v>
      </c>
      <c r="Z5" s="111">
        <f>SUM(sentradm!G87)</f>
        <v>0.32800000000000001</v>
      </c>
      <c r="AA5" s="7"/>
      <c r="AB5" s="7"/>
      <c r="AC5" s="7"/>
    </row>
    <row r="6" spans="1:30" x14ac:dyDescent="0.25">
      <c r="A6" s="7"/>
      <c r="B6" s="109" t="s">
        <v>0</v>
      </c>
      <c r="C6" s="110">
        <f>SUM(reinhald!F105)</f>
        <v>0.04</v>
      </c>
      <c r="D6" s="111">
        <f>SUM(reinhald!F106)</f>
        <v>5.7000000000000002E-2</v>
      </c>
      <c r="E6" s="111">
        <f>SUM(reinhald!$F107)</f>
        <v>4.2000000000000003E-2</v>
      </c>
      <c r="F6" s="111">
        <f>SUM(reinhald!$F108)</f>
        <v>4.8000000000000001E-2</v>
      </c>
      <c r="G6" s="111">
        <f>SUM(reinhald!$F109)</f>
        <v>5.5E-2</v>
      </c>
      <c r="H6" s="111">
        <f>SUM(reinhald!$F110)</f>
        <v>5.2999999999999999E-2</v>
      </c>
      <c r="I6" s="111">
        <f>SUM(reinhald!$F111)</f>
        <v>4.7E-2</v>
      </c>
      <c r="J6" s="111">
        <f>SUM(reinhald!$F112)</f>
        <v>4.4999999999999998E-2</v>
      </c>
      <c r="K6" s="111">
        <f>SUM(reinhald!$F113)</f>
        <v>4.4999999999999998E-2</v>
      </c>
      <c r="L6" s="111">
        <f>SUM(reinhald!$F114)</f>
        <v>5.2999999999999999E-2</v>
      </c>
      <c r="M6" s="111">
        <f>SUM(reinhald!$F115)</f>
        <v>5.3999999999999999E-2</v>
      </c>
      <c r="N6" s="111">
        <f>SUM(reinhald!$F116)</f>
        <v>0.05</v>
      </c>
      <c r="O6" s="110">
        <f>SUM(reinhald!G105)</f>
        <v>6.0999999999999999E-2</v>
      </c>
      <c r="P6" s="111">
        <f>SUM(reinhald!$G106)</f>
        <v>8.6999999999999994E-2</v>
      </c>
      <c r="Q6" s="111">
        <f>SUM(reinhald!$G107)</f>
        <v>7.2999999999999995E-2</v>
      </c>
      <c r="R6" s="111">
        <f>SUM(reinhald!$G108)</f>
        <v>0.08</v>
      </c>
      <c r="S6" s="111">
        <f>SUM(reinhald!$G109)</f>
        <v>8.3000000000000004E-2</v>
      </c>
      <c r="T6" s="111"/>
      <c r="U6" s="111"/>
      <c r="V6" s="111"/>
      <c r="W6" s="111"/>
      <c r="X6" s="111"/>
      <c r="Y6" s="111"/>
      <c r="Z6" s="112"/>
      <c r="AA6" s="7"/>
      <c r="AB6" s="7"/>
      <c r="AC6" s="7"/>
    </row>
    <row r="7" spans="1:30" x14ac:dyDescent="0.25">
      <c r="A7" s="7"/>
      <c r="B7" s="109" t="s">
        <v>1</v>
      </c>
      <c r="C7" s="110">
        <f>SUM('pol st'!F94)</f>
        <v>0</v>
      </c>
      <c r="D7" s="111">
        <f>SUM('pol st'!$F95)</f>
        <v>0</v>
      </c>
      <c r="E7" s="111">
        <f>SUM('pol st'!$F96)</f>
        <v>0</v>
      </c>
      <c r="F7" s="111">
        <f>SUM('pol st'!$F97)</f>
        <v>0</v>
      </c>
      <c r="G7" s="111">
        <f>SUM('pol st'!$F98)</f>
        <v>0</v>
      </c>
      <c r="H7" s="111">
        <f>SUM('pol st'!$F99)</f>
        <v>0</v>
      </c>
      <c r="I7" s="111">
        <f>SUM('pol st'!$F100)</f>
        <v>0</v>
      </c>
      <c r="J7" s="111">
        <f>SUM('pol st'!$F101)</f>
        <v>0</v>
      </c>
      <c r="K7" s="111">
        <f>SUM('pol st'!$F102)</f>
        <v>0</v>
      </c>
      <c r="L7" s="111">
        <f>SUM('pol st'!$F103)</f>
        <v>0</v>
      </c>
      <c r="M7" s="111">
        <f>SUM('pol st'!$F104)</f>
        <v>0</v>
      </c>
      <c r="N7" s="111">
        <f>SUM('pol st'!$F105)</f>
        <v>0</v>
      </c>
      <c r="O7" s="110">
        <f>SUM('pol st'!G94)</f>
        <v>0</v>
      </c>
      <c r="P7" s="111">
        <f>SUM('pol st'!$G95)</f>
        <v>0</v>
      </c>
      <c r="Q7" s="111">
        <f>SUM('pol st'!$G96)</f>
        <v>0</v>
      </c>
      <c r="R7" s="111">
        <f>SUM('pol st'!$G97)</f>
        <v>0</v>
      </c>
      <c r="S7" s="111">
        <f>SUM('pol st'!$G98)</f>
        <v>0</v>
      </c>
      <c r="T7" s="111"/>
      <c r="U7" s="111"/>
      <c r="V7" s="111"/>
      <c r="W7" s="111"/>
      <c r="X7" s="111"/>
      <c r="Y7" s="111"/>
      <c r="Z7" s="112"/>
      <c r="AA7" s="7"/>
      <c r="AB7" s="7"/>
      <c r="AC7" s="7"/>
    </row>
    <row r="8" spans="1:30" x14ac:dyDescent="0.25">
      <c r="A8" s="7"/>
      <c r="B8" s="109" t="s">
        <v>10</v>
      </c>
      <c r="C8" s="110">
        <f>SUM('Skodje b skule'!F98)</f>
        <v>3.9E-2</v>
      </c>
      <c r="D8" s="111">
        <f>SUM('Skodje b skule'!$F99)</f>
        <v>3.5000000000000003E-2</v>
      </c>
      <c r="E8" s="111">
        <f>SUM('Skodje b skule'!$F100)</f>
        <v>3.2000000000000001E-2</v>
      </c>
      <c r="F8" s="111">
        <f>SUM('Skodje b skule'!$F101)</f>
        <v>2.5999999999999999E-2</v>
      </c>
      <c r="G8" s="111">
        <f>SUM('Skodje b skule'!$F102)</f>
        <v>3.5999999999999997E-2</v>
      </c>
      <c r="H8" s="111">
        <f>SUM('Skodje b skule'!$F103)</f>
        <v>5.0000000000000001E-3</v>
      </c>
      <c r="I8" s="111">
        <f>SUM('Skodje b skule'!$F104)</f>
        <v>1.9E-2</v>
      </c>
      <c r="J8" s="111">
        <f>SUM('Skodje b skule'!$F105)</f>
        <v>1.7999999999999999E-2</v>
      </c>
      <c r="K8" s="111">
        <f>SUM('Skodje b skule'!$F106)</f>
        <v>0.02</v>
      </c>
      <c r="L8" s="111">
        <f>SUM('Skodje b skule'!$F107)</f>
        <v>1.9E-2</v>
      </c>
      <c r="M8" s="111">
        <f>SUM('Skodje b skule'!$F108)</f>
        <v>1.9E-2</v>
      </c>
      <c r="N8" s="111">
        <f>SUM('Skodje b skule'!$F109)</f>
        <v>0.02</v>
      </c>
      <c r="O8" s="110">
        <f>SUM('Skodje b skule'!G98)</f>
        <v>4.1000000000000002E-2</v>
      </c>
      <c r="P8" s="111">
        <f>SUM('Skodje b skule'!$G99)</f>
        <v>4.1000000000000002E-2</v>
      </c>
      <c r="Q8" s="111">
        <f>SUM('Skodje b skule'!$G100)</f>
        <v>3.6999999999999998E-2</v>
      </c>
      <c r="R8" s="111">
        <f>SUM('Skodje b skule'!$G102)</f>
        <v>3.5999999999999997E-2</v>
      </c>
      <c r="S8" s="111">
        <f>SUM('Skodje b skule'!$G101)</f>
        <v>3.3000000000000002E-2</v>
      </c>
      <c r="T8" s="111"/>
      <c r="U8" s="111"/>
      <c r="V8" s="111"/>
      <c r="W8" s="111"/>
      <c r="X8" s="111"/>
      <c r="Y8" s="111"/>
      <c r="Z8" s="112"/>
      <c r="AA8" s="7"/>
      <c r="AB8" s="7"/>
      <c r="AC8" s="7"/>
    </row>
    <row r="9" spans="1:30" x14ac:dyDescent="0.25">
      <c r="A9" s="7"/>
      <c r="B9" s="109" t="s">
        <v>11</v>
      </c>
      <c r="C9" s="110">
        <v>1.4999999999999999E-2</v>
      </c>
      <c r="D9" s="111">
        <f>SUM('Skodje u skole'!$F88)</f>
        <v>8.0000000000000002E-3</v>
      </c>
      <c r="E9" s="111">
        <f>SUM('Skodje u skole'!$F89)</f>
        <v>1.4999999999999999E-2</v>
      </c>
      <c r="F9" s="111">
        <f>SUM('Skodje u skole'!$F90)</f>
        <v>0.01</v>
      </c>
      <c r="G9" s="111">
        <f>SUM('Skodje u skole'!$F91)</f>
        <v>8.9999999999999993E-3</v>
      </c>
      <c r="H9" s="111">
        <f>SUM('Skodje u skole'!$F92)</f>
        <v>8.9999999999999993E-3</v>
      </c>
      <c r="I9" s="111">
        <f>SUM('Skodje u skole'!$F93)</f>
        <v>8.0000000000000002E-3</v>
      </c>
      <c r="J9" s="111">
        <f>SUM('Skodje u skole'!$F94)</f>
        <v>8.9999999999999993E-3</v>
      </c>
      <c r="K9" s="111">
        <f>SUM('Skodje u skole'!$F95)</f>
        <v>8.9999999999999993E-3</v>
      </c>
      <c r="L9" s="111">
        <f>SUM('Skodje u skole'!$F96)</f>
        <v>8.9999999999999993E-3</v>
      </c>
      <c r="M9" s="111">
        <f>SUM('Skodje u skole'!$F97)</f>
        <v>8.9999999999999993E-3</v>
      </c>
      <c r="N9" s="111">
        <f>SUM('Skodje u skole'!$F98)</f>
        <v>0.01</v>
      </c>
      <c r="O9" s="110">
        <v>0.08</v>
      </c>
      <c r="P9" s="111">
        <f>SUM('Skodje b skule'!$G99)</f>
        <v>4.1000000000000002E-2</v>
      </c>
      <c r="Q9" s="111">
        <f>SUM('Skodje b skule'!$G100)</f>
        <v>3.6999999999999998E-2</v>
      </c>
      <c r="R9" s="111">
        <f>SUM('Skodje b skule'!$G101)</f>
        <v>3.3000000000000002E-2</v>
      </c>
      <c r="S9" s="111">
        <f>SUM('Skodje b skule'!$G102)</f>
        <v>3.5999999999999997E-2</v>
      </c>
      <c r="T9" s="111"/>
      <c r="U9" s="111"/>
      <c r="V9" s="111"/>
      <c r="W9" s="111"/>
      <c r="X9" s="111"/>
      <c r="Y9" s="111"/>
      <c r="Z9" s="112"/>
      <c r="AA9" s="7"/>
      <c r="AB9" s="7"/>
      <c r="AC9" s="7"/>
    </row>
    <row r="10" spans="1:30" x14ac:dyDescent="0.25">
      <c r="A10" s="7"/>
      <c r="B10" s="109" t="s">
        <v>12</v>
      </c>
      <c r="C10" s="110">
        <v>5.8000000000000003E-2</v>
      </c>
      <c r="D10" s="111">
        <f>SUM('Skodje b hage'!$F85)</f>
        <v>5.3999999999999999E-2</v>
      </c>
      <c r="E10" s="111">
        <f>SUM('Skodje b hage'!$F86)</f>
        <v>6.0999999999999999E-2</v>
      </c>
      <c r="F10" s="111">
        <f>SUM('Skodje b hage'!$F87)</f>
        <v>5.7000000000000002E-2</v>
      </c>
      <c r="G10" s="111">
        <f>SUM('Skodje b hage'!$F88)</f>
        <v>4.2999999999999997E-2</v>
      </c>
      <c r="H10" s="111">
        <f>SUM('Skodje b hage'!$F89)</f>
        <v>2.7E-2</v>
      </c>
      <c r="I10" s="111">
        <f>SUM('Skodje b hage'!$F90)</f>
        <v>6.0000000000000001E-3</v>
      </c>
      <c r="J10" s="111">
        <f>SUM('Skodje b hage'!$F91)</f>
        <v>3.5999999999999997E-2</v>
      </c>
      <c r="K10" s="111">
        <f>SUM('Skodje b hage'!$F92)</f>
        <v>3.5999999999999997E-2</v>
      </c>
      <c r="L10" s="111">
        <f>SUM('Skodje b hage'!$F93)</f>
        <v>3.5000000000000003E-2</v>
      </c>
      <c r="M10" s="111">
        <f>SUM('Skodje b hage'!$F94)</f>
        <v>3.6999999999999998E-2</v>
      </c>
      <c r="N10" s="111">
        <f>SUM('Skodje b hage'!$F95)</f>
        <v>3.7999999999999999E-2</v>
      </c>
      <c r="O10" s="110">
        <v>0.105</v>
      </c>
      <c r="P10" s="111">
        <f>SUM('Skodje b hage'!$G85)</f>
        <v>9.5000000000000001E-2</v>
      </c>
      <c r="Q10" s="111">
        <f>SUM('Skodje b hage'!$G86)</f>
        <v>9.7000000000000003E-2</v>
      </c>
      <c r="R10" s="111">
        <f>SUM('Skodje b hage'!$G87)</f>
        <v>9.5000000000000001E-2</v>
      </c>
      <c r="S10" s="111">
        <f>SUM('Skodje b hage'!$G88)</f>
        <v>8.7999999999999995E-2</v>
      </c>
      <c r="T10" s="111"/>
      <c r="U10" s="111"/>
      <c r="V10" s="111"/>
      <c r="W10" s="111"/>
      <c r="X10" s="111"/>
      <c r="Y10" s="111"/>
      <c r="Z10" s="112"/>
      <c r="AA10" s="7"/>
      <c r="AB10" s="7"/>
      <c r="AC10" s="7"/>
    </row>
    <row r="11" spans="1:30" x14ac:dyDescent="0.25">
      <c r="A11" s="7"/>
      <c r="B11" s="109" t="s">
        <v>93</v>
      </c>
      <c r="C11" s="110">
        <v>2.3E-2</v>
      </c>
      <c r="D11" s="111">
        <f>SUM('Valle skule_sfo'!$F92)</f>
        <v>3.5000000000000003E-2</v>
      </c>
      <c r="E11" s="111">
        <f>SUM('Valle skule_sfo'!$F93)</f>
        <v>2.7E-2</v>
      </c>
      <c r="F11" s="111">
        <f>SUM('Valle skule_sfo'!$F94)</f>
        <v>2.1999999999999999E-2</v>
      </c>
      <c r="G11" s="111">
        <f>SUM('Valle skule_sfo'!$F95)</f>
        <v>2.1000000000000001E-2</v>
      </c>
      <c r="H11" s="111">
        <f>SUM('Valle skule_sfo'!$F96)</f>
        <v>1.7000000000000001E-2</v>
      </c>
      <c r="I11" s="111">
        <f>SUM('Valle skule_sfo'!$F97)</f>
        <v>1.4999999999999999E-2</v>
      </c>
      <c r="J11" s="111">
        <f>SUM('Valle skule_sfo'!$F98)</f>
        <v>1.4E-2</v>
      </c>
      <c r="K11" s="111">
        <f>SUM('Valle skule_sfo'!$F99)</f>
        <v>1.2999999999999999E-2</v>
      </c>
      <c r="L11" s="111">
        <f>SUM('Valle skule_sfo'!$F100)</f>
        <v>1.2E-2</v>
      </c>
      <c r="M11" s="111">
        <f>SUM('Valle skule_sfo'!$F101)</f>
        <v>1.4999999999999999E-2</v>
      </c>
      <c r="N11" s="111">
        <f>SUM('Valle skule_sfo'!$F102)</f>
        <v>1.6E-2</v>
      </c>
      <c r="O11" s="110">
        <v>2.3E-2</v>
      </c>
      <c r="P11" s="111">
        <f>SUM('Valle skule_sfo'!$G92)</f>
        <v>3.5000000000000003E-2</v>
      </c>
      <c r="Q11" s="111">
        <f>SUM('Valle skule_sfo'!$G93)</f>
        <v>5.1999999999999998E-2</v>
      </c>
      <c r="R11" s="111">
        <f>SUM('Valle skule_sfo'!$G95)</f>
        <v>4.7E-2</v>
      </c>
      <c r="S11" s="111">
        <f>SUM('Valle skule_sfo'!$G94)</f>
        <v>5.3999999999999999E-2</v>
      </c>
      <c r="T11" s="111"/>
      <c r="U11" s="111"/>
      <c r="V11" s="111"/>
      <c r="W11" s="111"/>
      <c r="X11" s="111"/>
      <c r="Y11" s="111"/>
      <c r="Z11" s="112"/>
      <c r="AA11" s="7"/>
      <c r="AB11" s="7"/>
      <c r="AC11" s="7"/>
    </row>
    <row r="12" spans="1:30" x14ac:dyDescent="0.25">
      <c r="A12" s="7"/>
      <c r="B12" s="109" t="s">
        <v>94</v>
      </c>
      <c r="C12" s="110">
        <v>6.7000000000000004E-2</v>
      </c>
      <c r="D12" s="111">
        <f>SUM('Valle b hage'!$F101)</f>
        <v>6.7000000000000004E-2</v>
      </c>
      <c r="E12" s="111">
        <f>SUM('Valle b hage'!$F102)</f>
        <v>5.0999999999999997E-2</v>
      </c>
      <c r="F12" s="111">
        <f>SUM('Valle b hage'!$F103)</f>
        <v>1.0999999999999999E-2</v>
      </c>
      <c r="G12" s="111">
        <f>SUM('Valle b hage'!$F104)</f>
        <v>3.6999999999999998E-2</v>
      </c>
      <c r="H12" s="111">
        <f>SUM('Valle b hage'!$F105)</f>
        <v>0</v>
      </c>
      <c r="I12" s="111">
        <f>SUM('Valle b hage'!$F106)</f>
        <v>3.2000000000000001E-2</v>
      </c>
      <c r="J12" s="111">
        <f>SUM('Valle b hage'!$F107)</f>
        <v>2.9000000000000001E-2</v>
      </c>
      <c r="K12" s="111">
        <f>SUM('Valle b hage'!$F108)</f>
        <v>3.1E-2</v>
      </c>
      <c r="L12" s="111">
        <f>SUM('Valle b hage'!$F109)</f>
        <v>2.7E-2</v>
      </c>
      <c r="M12" s="111">
        <f>SUM('Valle b hage'!$F110)</f>
        <v>2.9000000000000001E-2</v>
      </c>
      <c r="N12" s="111">
        <f>SUM('Valle b hage'!$F111)</f>
        <v>2.8000000000000001E-2</v>
      </c>
      <c r="O12" s="110">
        <v>0.10199999999999999</v>
      </c>
      <c r="P12" s="111">
        <f>SUM('Valle b hage'!$G101)</f>
        <v>0.13200000000000001</v>
      </c>
      <c r="Q12" s="111">
        <f>SUM('Valle b hage'!$G102)</f>
        <v>0.14599999999999999</v>
      </c>
      <c r="R12" s="111">
        <f>SUM('Valle b hage'!$G103)</f>
        <v>9.5000000000000001E-2</v>
      </c>
      <c r="S12" s="111">
        <f>SUM('Valle b hage'!$G104)</f>
        <v>0.14000000000000001</v>
      </c>
      <c r="T12" s="111"/>
      <c r="U12" s="111"/>
      <c r="V12" s="111"/>
      <c r="W12" s="111"/>
      <c r="X12" s="111"/>
      <c r="Y12" s="111"/>
      <c r="Z12" s="112"/>
      <c r="AA12" s="7"/>
      <c r="AB12" s="7"/>
      <c r="AC12" s="7"/>
    </row>
    <row r="13" spans="1:30" x14ac:dyDescent="0.25">
      <c r="A13" s="7"/>
      <c r="B13" s="109" t="s">
        <v>96</v>
      </c>
      <c r="C13" s="110">
        <v>0</v>
      </c>
      <c r="D13" s="111">
        <f>SUM('Stette skule_sfo'!$F86)</f>
        <v>1.2E-2</v>
      </c>
      <c r="E13" s="111">
        <f>SUM('Stette skule_sfo'!$F87)</f>
        <v>1E-3</v>
      </c>
      <c r="F13" s="111">
        <f>SUM('Stette skule_sfo'!$F88)</f>
        <v>1.2999999999999999E-2</v>
      </c>
      <c r="G13" s="111">
        <f>SUM('Stette skule_sfo'!$F89)</f>
        <v>1.7999999999999999E-2</v>
      </c>
      <c r="H13" s="111">
        <f>SUM('Stette skule_sfo'!$F90)</f>
        <v>8.9999999999999993E-3</v>
      </c>
      <c r="I13" s="111">
        <f>SUM('Stette skule_sfo'!$F91)</f>
        <v>8.0000000000000002E-3</v>
      </c>
      <c r="J13" s="111">
        <f>SUM('Stette skule_sfo'!$F92)</f>
        <v>7.0000000000000001E-3</v>
      </c>
      <c r="K13" s="111">
        <f>SUM('Stette skule_sfo'!$F93)</f>
        <v>6.0000000000000001E-3</v>
      </c>
      <c r="L13" s="111">
        <f>SUM('Stette skule_sfo'!$F94)</f>
        <v>6.0000000000000001E-3</v>
      </c>
      <c r="M13" s="111">
        <f>SUM('Stette skule_sfo'!$F95)</f>
        <v>7.0000000000000001E-3</v>
      </c>
      <c r="N13" s="111">
        <f>SUM('Stette skule_sfo'!$F96)</f>
        <v>6.0000000000000001E-3</v>
      </c>
      <c r="O13" s="110">
        <v>5.3999999999999999E-2</v>
      </c>
      <c r="P13" s="111">
        <f>SUM('Stette skule_sfo'!$G86)</f>
        <v>6.7000000000000004E-2</v>
      </c>
      <c r="Q13" s="111">
        <f>SUM('Stette skule_sfo'!$G87)</f>
        <v>6.7000000000000004E-2</v>
      </c>
      <c r="R13" s="111">
        <f>SUM('Stette skule_sfo'!$G88)</f>
        <v>6.2E-2</v>
      </c>
      <c r="S13" s="111">
        <f>SUM('Stette skule_sfo'!$G89)</f>
        <v>6.8000000000000005E-2</v>
      </c>
      <c r="T13" s="111"/>
      <c r="U13" s="111"/>
      <c r="V13" s="111"/>
      <c r="W13" s="111"/>
      <c r="X13" s="111"/>
      <c r="Y13" s="111"/>
      <c r="Z13" s="112"/>
      <c r="AA13" s="7"/>
      <c r="AB13" s="7"/>
      <c r="AC13" s="7"/>
    </row>
    <row r="14" spans="1:30" x14ac:dyDescent="0.25">
      <c r="A14" s="7"/>
      <c r="B14" s="109" t="s">
        <v>95</v>
      </c>
      <c r="C14" s="110">
        <f>SUM('stette bhg'!F99)</f>
        <v>0.1</v>
      </c>
      <c r="D14" s="111">
        <f>SUM('stette bhg'!$F100)</f>
        <v>0.12</v>
      </c>
      <c r="E14" s="111">
        <f>SUM('stette bhg'!$F101)</f>
        <v>1.7000000000000001E-2</v>
      </c>
      <c r="F14" s="111">
        <f>SUM('stette bhg'!$F102)</f>
        <v>0.02</v>
      </c>
      <c r="G14" s="111">
        <f>SUM('stette bhg'!$F103)</f>
        <v>3.1E-2</v>
      </c>
      <c r="H14" s="111">
        <f>SUM('stette bhg'!$F104)</f>
        <v>3.4000000000000002E-2</v>
      </c>
      <c r="I14" s="111">
        <f>SUM('stette bhg'!$F105)</f>
        <v>3.5999999999999997E-2</v>
      </c>
      <c r="J14" s="111">
        <f>SUM('stette bhg'!$F106)</f>
        <v>4.2999999999999997E-2</v>
      </c>
      <c r="K14" s="111">
        <f>SUM('stette bhg'!$F107)</f>
        <v>3.9E-2</v>
      </c>
      <c r="L14" s="111">
        <f>SUM('stette bhg'!$F108)</f>
        <v>4.1000000000000002E-2</v>
      </c>
      <c r="M14" s="111">
        <f>SUM('stette bhg'!$F109)</f>
        <v>0.04</v>
      </c>
      <c r="N14" s="111">
        <f>SUM('stette bhg'!$F110)</f>
        <v>3.6999999999999998E-2</v>
      </c>
      <c r="O14" s="110">
        <v>0.105</v>
      </c>
      <c r="P14" s="111">
        <f>SUM('stette bhg'!$G100)</f>
        <v>0.1</v>
      </c>
      <c r="Q14" s="111">
        <f>SUM('stette bhg'!$G101)</f>
        <v>8.3000000000000004E-2</v>
      </c>
      <c r="R14" s="111">
        <f>SUM('stette bhg'!$G103)</f>
        <v>9.8000000000000004E-2</v>
      </c>
      <c r="S14" s="111">
        <f>SUM('stette bhg'!$G102)</f>
        <v>7.9000000000000001E-2</v>
      </c>
      <c r="T14" s="111"/>
      <c r="U14" s="111"/>
      <c r="V14" s="111"/>
      <c r="W14" s="111"/>
      <c r="X14" s="111"/>
      <c r="Y14" s="111"/>
      <c r="Z14" s="112"/>
      <c r="AA14" s="7"/>
      <c r="AB14" s="7"/>
      <c r="AC14" s="7"/>
    </row>
    <row r="15" spans="1:30" x14ac:dyDescent="0.25">
      <c r="A15" s="7"/>
      <c r="B15" s="109" t="s">
        <v>13</v>
      </c>
      <c r="C15" s="110">
        <v>1.2E-2</v>
      </c>
      <c r="D15" s="111">
        <f>SUM(SOMS!$F94)</f>
        <v>1.9E-2</v>
      </c>
      <c r="E15" s="111">
        <f>SUM(SOMS!$F95)</f>
        <v>2.7E-2</v>
      </c>
      <c r="F15" s="111">
        <f>SUM(SOMS!$F96)</f>
        <v>2.5999999999999999E-2</v>
      </c>
      <c r="G15" s="111">
        <f>SUM(SOMS!$F97)</f>
        <v>2.4E-2</v>
      </c>
      <c r="H15" s="111">
        <f>SUM(SOMS!$F98)</f>
        <v>2.1000000000000001E-2</v>
      </c>
      <c r="I15" s="111">
        <f>SUM(SOMS!$F99)</f>
        <v>3.7999999999999999E-2</v>
      </c>
      <c r="J15" s="111">
        <f>SUM(SOMS!$F100)</f>
        <v>1.7999999999999999E-2</v>
      </c>
      <c r="K15" s="111">
        <f>SUM(SOMS!$F101)</f>
        <v>0.02</v>
      </c>
      <c r="L15" s="111">
        <f>SUM(SOMS!$F102)</f>
        <v>0.02</v>
      </c>
      <c r="M15" s="111">
        <f>SUM(SOMS!$F103)</f>
        <v>1.9E-2</v>
      </c>
      <c r="N15" s="111">
        <f>SUM(SOMS!$F104)</f>
        <v>0.02</v>
      </c>
      <c r="O15" s="110">
        <v>0.16700000000000001</v>
      </c>
      <c r="P15" s="111">
        <f>SUM(SOMS!$G94)</f>
        <v>0.16600000000000001</v>
      </c>
      <c r="Q15" s="111">
        <f>SUM(SOMS!$G95)</f>
        <v>0.159</v>
      </c>
      <c r="R15" s="111">
        <f>SUM(SOMS!$G96)</f>
        <v>0.154</v>
      </c>
      <c r="S15" s="111">
        <f>SUM(SOMS!$G97)</f>
        <v>0.152</v>
      </c>
      <c r="T15" s="111"/>
      <c r="U15" s="111"/>
      <c r="V15" s="111"/>
      <c r="W15" s="111"/>
      <c r="X15" s="111"/>
      <c r="Y15" s="111"/>
      <c r="Z15" s="112"/>
      <c r="AA15" s="7"/>
      <c r="AB15" s="7"/>
      <c r="AC15" s="7"/>
    </row>
    <row r="16" spans="1:30" x14ac:dyDescent="0.25">
      <c r="A16" s="7"/>
      <c r="B16" s="109" t="s">
        <v>14</v>
      </c>
      <c r="C16" s="110">
        <v>1.2E-2</v>
      </c>
      <c r="D16" s="111">
        <f>SUM(HBO!$G115)</f>
        <v>1.0999999999999999E-2</v>
      </c>
      <c r="E16" s="111">
        <f>SUM(HBO!$G116)</f>
        <v>2.8000000000000001E-2</v>
      </c>
      <c r="F16" s="111">
        <f>SUM(HBO!$G117)</f>
        <v>0.03</v>
      </c>
      <c r="G16" s="111">
        <f>SUM(SOMS!$F97)</f>
        <v>2.4E-2</v>
      </c>
      <c r="H16" s="111">
        <f>SUM(SOMS!$F98)</f>
        <v>2.1000000000000001E-2</v>
      </c>
      <c r="I16" s="111">
        <f>SUM(SOMS!$F99)</f>
        <v>3.7999999999999999E-2</v>
      </c>
      <c r="J16" s="111">
        <f>SUM(SOMS!$F101)</f>
        <v>0.02</v>
      </c>
      <c r="K16" s="111">
        <f>SUM(SOMS!$F102)</f>
        <v>0.02</v>
      </c>
      <c r="L16" s="111">
        <f>SUM(SOMS!$F103)</f>
        <v>1.9E-2</v>
      </c>
      <c r="M16" s="111">
        <f>SUM(SOMS!$F104)</f>
        <v>0.02</v>
      </c>
      <c r="N16" s="111" t="e">
        <f>SUM(SOMS!#REF!)</f>
        <v>#REF!</v>
      </c>
      <c r="O16" s="110">
        <v>0.158</v>
      </c>
      <c r="P16" s="111">
        <f>SUM(HBO!$H115)</f>
        <v>0.19500000000000001</v>
      </c>
      <c r="Q16" s="111">
        <f>SUM(HBO!$H116)</f>
        <v>0.21199999999999999</v>
      </c>
      <c r="R16" s="111">
        <f>SUM(HBO!$H117)</f>
        <v>0.19500000000000001</v>
      </c>
      <c r="S16" s="111">
        <f>SUM(HBO!$H118)</f>
        <v>0.19</v>
      </c>
      <c r="T16" s="111"/>
      <c r="U16" s="111"/>
      <c r="V16" s="111"/>
      <c r="W16" s="111"/>
      <c r="X16" s="111"/>
      <c r="Y16" s="111"/>
      <c r="Z16" s="112"/>
      <c r="AA16" s="7"/>
      <c r="AB16" s="7"/>
      <c r="AC16" s="7"/>
    </row>
    <row r="17" spans="1:29" x14ac:dyDescent="0.25">
      <c r="A17" s="7"/>
      <c r="B17" s="109" t="s">
        <v>15</v>
      </c>
      <c r="C17" s="110">
        <v>0.111</v>
      </c>
      <c r="D17" s="111">
        <f>SUM(SAMHREF!$F90)</f>
        <v>1.4E-2</v>
      </c>
      <c r="E17" s="111">
        <f>SUM(SAMHREF!$F91)</f>
        <v>2.4E-2</v>
      </c>
      <c r="F17" s="111">
        <f>SUM(SAMHREF!$F92)</f>
        <v>1.7999999999999999E-2</v>
      </c>
      <c r="G17" s="111">
        <f>SUM(SOMS!$F97)</f>
        <v>2.4E-2</v>
      </c>
      <c r="H17" s="111">
        <f>SUM(SOMS!$F98)</f>
        <v>2.1000000000000001E-2</v>
      </c>
      <c r="I17" s="111">
        <f>SUM(SOMS!$F99)</f>
        <v>3.7999999999999999E-2</v>
      </c>
      <c r="J17" s="111">
        <f>SUM(SOMS!$F102)</f>
        <v>0.02</v>
      </c>
      <c r="K17" s="111">
        <f>SUM(SOMS!$F103)</f>
        <v>1.9E-2</v>
      </c>
      <c r="L17" s="111">
        <f>SUM(SOMS!$F104)</f>
        <v>0.02</v>
      </c>
      <c r="M17" s="111" t="e">
        <f>SUM(SOMS!#REF!)</f>
        <v>#REF!</v>
      </c>
      <c r="N17" s="111" t="e">
        <f>SUM(SOMS!#REF!)</f>
        <v>#REF!</v>
      </c>
      <c r="O17" s="110">
        <v>0.111</v>
      </c>
      <c r="P17" s="111">
        <f>SUM(SAMHREF!$G90)</f>
        <v>0.20499999999999999</v>
      </c>
      <c r="Q17" s="111">
        <f>SUM(SAMHREF!$G91)</f>
        <v>0.20899999999999999</v>
      </c>
      <c r="R17" s="111">
        <f>SUM(SAMHREF!$G92)</f>
        <v>0.20399999999999999</v>
      </c>
      <c r="S17" s="111">
        <f>SUM(SAMHREF!$G93)</f>
        <v>0.22</v>
      </c>
      <c r="T17" s="111"/>
      <c r="U17" s="111"/>
      <c r="V17" s="111"/>
      <c r="W17" s="111"/>
      <c r="X17" s="111"/>
      <c r="Y17" s="111"/>
      <c r="Z17" s="112"/>
      <c r="AA17" s="7"/>
      <c r="AB17" s="7"/>
      <c r="AC17" s="7"/>
    </row>
    <row r="18" spans="1:29" x14ac:dyDescent="0.25">
      <c r="A18" s="7"/>
      <c r="B18" s="109" t="s">
        <v>16</v>
      </c>
      <c r="C18" s="110">
        <v>5.3999999999999999E-2</v>
      </c>
      <c r="D18" s="111">
        <f>SUM('PM BU'!$F107)</f>
        <v>5.2999999999999999E-2</v>
      </c>
      <c r="E18" s="111">
        <f>SUM('PM BU'!$F108)</f>
        <v>4.7E-2</v>
      </c>
      <c r="F18" s="111">
        <f>SUM('PM BU'!$F109)</f>
        <v>4.2000000000000003E-2</v>
      </c>
      <c r="G18" s="111">
        <f>SUM(SOMS!$F97)</f>
        <v>2.4E-2</v>
      </c>
      <c r="H18" s="111">
        <f>SUM(SOMS!$F98)</f>
        <v>2.1000000000000001E-2</v>
      </c>
      <c r="I18" s="111">
        <f>SUM(SOMS!$F99)</f>
        <v>3.7999999999999999E-2</v>
      </c>
      <c r="J18" s="111">
        <f>SUM(SOMS!$F103)</f>
        <v>1.9E-2</v>
      </c>
      <c r="K18" s="111">
        <f>SUM(SOMS!$F104)</f>
        <v>0.02</v>
      </c>
      <c r="L18" s="111" t="e">
        <f>SUM(SOMS!#REF!)</f>
        <v>#REF!</v>
      </c>
      <c r="M18" s="111" t="e">
        <f>SUM(SOMS!#REF!)</f>
        <v>#REF!</v>
      </c>
      <c r="N18" s="111" t="e">
        <f>SUM(SOMS!#REF!)</f>
        <v>#REF!</v>
      </c>
      <c r="O18" s="110">
        <v>0.10100000000000001</v>
      </c>
      <c r="P18" s="111">
        <f>SUM('PM BU'!$G107)</f>
        <v>0.112</v>
      </c>
      <c r="Q18" s="111">
        <f>SUM('PM BU'!$G108)</f>
        <v>0.128</v>
      </c>
      <c r="R18" s="111">
        <f>SUM('PM BU'!$G109)</f>
        <v>0.128</v>
      </c>
      <c r="S18" s="111">
        <f>SUM('PM BU'!$G110)</f>
        <v>0.13</v>
      </c>
      <c r="T18" s="111"/>
      <c r="U18" s="111"/>
      <c r="V18" s="111"/>
      <c r="W18" s="111"/>
      <c r="X18" s="111"/>
      <c r="Y18" s="111"/>
      <c r="Z18" s="112"/>
      <c r="AA18" s="7"/>
      <c r="AB18" s="7"/>
      <c r="AC18" s="7"/>
    </row>
    <row r="19" spans="1:29" x14ac:dyDescent="0.25">
      <c r="A19" s="7"/>
      <c r="B19" s="109" t="s">
        <v>17</v>
      </c>
      <c r="C19" s="110">
        <v>5.0000000000000001E-3</v>
      </c>
      <c r="D19" s="111">
        <f>SUM('PM DT'!$F89)</f>
        <v>1.6E-2</v>
      </c>
      <c r="E19" s="111">
        <f>SUM('PM DT'!$F90)</f>
        <v>1.2E-2</v>
      </c>
      <c r="F19" s="111">
        <f>SUM('PM DT'!$F91)</f>
        <v>8.9999999999999993E-3</v>
      </c>
      <c r="G19" s="111">
        <f>SUM(SOMS!$F97)</f>
        <v>2.4E-2</v>
      </c>
      <c r="H19" s="111">
        <f>SUM(SOMS!$F98)</f>
        <v>2.1000000000000001E-2</v>
      </c>
      <c r="I19" s="111">
        <f>SUM(SOMS!$F99)</f>
        <v>3.7999999999999999E-2</v>
      </c>
      <c r="J19" s="111">
        <f>SUM(SOMS!$F104)</f>
        <v>0.02</v>
      </c>
      <c r="K19" s="111" t="e">
        <f>SUM(SOMS!#REF!)</f>
        <v>#REF!</v>
      </c>
      <c r="L19" s="111" t="e">
        <f>SUM(SOMS!#REF!)</f>
        <v>#REF!</v>
      </c>
      <c r="M19" s="111" t="e">
        <f>SUM(SOMS!#REF!)</f>
        <v>#REF!</v>
      </c>
      <c r="N19" s="111" t="e">
        <f>SUM(SOMS!#REF!)</f>
        <v>#REF!</v>
      </c>
      <c r="O19" s="110">
        <v>4.2999999999999997E-2</v>
      </c>
      <c r="P19" s="111">
        <f>SUM('PM DT'!$G89)</f>
        <v>6.6000000000000003E-2</v>
      </c>
      <c r="Q19" s="111">
        <f>SUM('PM DT'!$G90)</f>
        <v>8.3000000000000004E-2</v>
      </c>
      <c r="R19" s="111">
        <f>SUM('PM DT'!$G91)</f>
        <v>7.4999999999999997E-2</v>
      </c>
      <c r="S19" s="111">
        <f>SUM('PM DT'!$G92)</f>
        <v>7.0000000000000007E-2</v>
      </c>
      <c r="T19" s="111"/>
      <c r="U19" s="111"/>
      <c r="V19" s="111"/>
      <c r="W19" s="111"/>
      <c r="X19" s="111"/>
      <c r="Y19" s="111"/>
      <c r="Z19" s="112"/>
      <c r="AA19" s="7"/>
      <c r="AB19" s="7"/>
      <c r="AC19" s="7"/>
    </row>
    <row r="20" spans="1:29" x14ac:dyDescent="0.25">
      <c r="A20" s="7"/>
      <c r="B20" s="59" t="s">
        <v>189</v>
      </c>
      <c r="C20" s="110"/>
      <c r="D20" s="111"/>
      <c r="E20" s="111"/>
      <c r="F20" s="111"/>
      <c r="G20" s="111"/>
      <c r="H20" s="111"/>
      <c r="I20" s="111"/>
      <c r="J20" s="111"/>
      <c r="K20" s="111"/>
      <c r="L20" s="111"/>
      <c r="M20" s="111"/>
      <c r="N20" s="111"/>
      <c r="O20" s="110"/>
      <c r="P20" s="111"/>
      <c r="Q20" s="111"/>
      <c r="R20" s="111"/>
      <c r="S20" s="111"/>
      <c r="T20" s="111"/>
      <c r="U20" s="111"/>
      <c r="V20" s="111"/>
      <c r="W20" s="111"/>
      <c r="X20" s="111"/>
      <c r="Y20" s="111"/>
      <c r="Z20" s="112"/>
      <c r="AA20" s="7"/>
      <c r="AB20" s="7"/>
      <c r="AC20" s="7"/>
    </row>
    <row r="21" spans="1:29" x14ac:dyDescent="0.25">
      <c r="A21" s="7"/>
      <c r="B21" s="109" t="s">
        <v>195</v>
      </c>
      <c r="C21" s="110">
        <v>0</v>
      </c>
      <c r="D21" s="111">
        <f>SUM(FUE!$F75)</f>
        <v>2.7E-2</v>
      </c>
      <c r="E21" s="111">
        <f>SUM(FUE!$F76)</f>
        <v>1.7999999999999999E-2</v>
      </c>
      <c r="F21" s="111">
        <f>SUM(FUE!$F77)</f>
        <v>0.02</v>
      </c>
      <c r="G21" s="111">
        <f>SUM(SOMS!$F97)</f>
        <v>2.4E-2</v>
      </c>
      <c r="H21" s="111">
        <f>SUM(SOMS!$F104)</f>
        <v>0.02</v>
      </c>
      <c r="I21" s="111" t="e">
        <f>SUM(SOMS!#REF!)</f>
        <v>#REF!</v>
      </c>
      <c r="J21" s="111" t="e">
        <f>SUM(SOMS!#REF!)</f>
        <v>#REF!</v>
      </c>
      <c r="K21" s="111" t="e">
        <f>SUM(SOMS!#REF!)</f>
        <v>#REF!</v>
      </c>
      <c r="L21" s="111" t="e">
        <f>SUM(SOMS!#REF!)</f>
        <v>#REF!</v>
      </c>
      <c r="M21" s="111">
        <f>SUM(SOMS!$F105)</f>
        <v>0</v>
      </c>
      <c r="N21" s="111" t="e">
        <f>SUM(SOMS!#REF!)</f>
        <v>#REF!</v>
      </c>
      <c r="O21" s="110">
        <v>0</v>
      </c>
      <c r="P21" s="111">
        <f>SUM(FUE!$G75)</f>
        <v>2.7E-2</v>
      </c>
      <c r="Q21" s="111">
        <f>SUM(FUE!$G76)</f>
        <v>1.7999999999999999E-2</v>
      </c>
      <c r="R21" s="111">
        <f>SUM(FUE!$G77)</f>
        <v>0.02</v>
      </c>
      <c r="S21" s="111">
        <f>SUM(FUE!$G78)</f>
        <v>2.5999999999999999E-2</v>
      </c>
      <c r="T21" s="111"/>
      <c r="U21" s="111"/>
      <c r="V21" s="111"/>
      <c r="W21" s="111"/>
      <c r="X21" s="111"/>
      <c r="Y21" s="111"/>
      <c r="Z21" s="112"/>
      <c r="AA21" s="7"/>
      <c r="AB21" s="7"/>
      <c r="AC21" s="7"/>
    </row>
    <row r="22" spans="1:29" x14ac:dyDescent="0.25">
      <c r="A22" s="7"/>
      <c r="B22" s="109" t="s">
        <v>194</v>
      </c>
      <c r="C22" s="110">
        <v>0</v>
      </c>
      <c r="D22" s="111">
        <f>SUM(KMTD!$F99)</f>
        <v>1.4999999999999999E-2</v>
      </c>
      <c r="E22" s="111">
        <f>SUM(KMTD!$F100)</f>
        <v>2.1000000000000001E-2</v>
      </c>
      <c r="F22" s="111">
        <f>SUM(KMTD!$F101)</f>
        <v>1.9E-2</v>
      </c>
      <c r="G22" s="111">
        <f>SUM(SOMS!$F97)</f>
        <v>2.4E-2</v>
      </c>
      <c r="H22" s="111" t="e">
        <f>SUM(SOMS!#REF!)</f>
        <v>#REF!</v>
      </c>
      <c r="I22" s="111" t="e">
        <f>SUM(SOMS!#REF!)</f>
        <v>#REF!</v>
      </c>
      <c r="J22" s="111" t="e">
        <f>SUM(SOMS!#REF!)</f>
        <v>#REF!</v>
      </c>
      <c r="K22" s="111" t="e">
        <f>SUM(SOMS!#REF!)</f>
        <v>#REF!</v>
      </c>
      <c r="L22" s="111">
        <f>SUM(SOMS!$F105)</f>
        <v>0</v>
      </c>
      <c r="M22" s="111" t="e">
        <f>SUM(SOMS!#REF!)</f>
        <v>#REF!</v>
      </c>
      <c r="N22" s="111" t="e">
        <f>SUM(SOMS!#REF!)</f>
        <v>#REF!</v>
      </c>
      <c r="O22" s="110">
        <v>0</v>
      </c>
      <c r="P22" s="111">
        <f>SUM(KMTD!$G99)</f>
        <v>5.6000000000000001E-2</v>
      </c>
      <c r="Q22" s="111">
        <f>SUM(KMTD!$G100)</f>
        <v>5.2999999999999999E-2</v>
      </c>
      <c r="R22" s="111">
        <f>SUM(KMTD!$G101)</f>
        <v>4.2999999999999997E-2</v>
      </c>
      <c r="S22" s="111">
        <f>SUM(KMTD!$G102)</f>
        <v>3.4000000000000002E-2</v>
      </c>
      <c r="T22" s="111"/>
      <c r="U22" s="111"/>
      <c r="V22" s="111"/>
      <c r="W22" s="111"/>
      <c r="X22" s="111"/>
      <c r="Y22" s="111"/>
      <c r="Z22" s="112"/>
      <c r="AA22" s="7"/>
      <c r="AB22" s="7"/>
      <c r="AC22" s="7"/>
    </row>
    <row r="23" spans="1:29" x14ac:dyDescent="0.25">
      <c r="A23" s="7"/>
      <c r="B23" s="59" t="s">
        <v>18</v>
      </c>
      <c r="C23" s="110">
        <v>0</v>
      </c>
      <c r="D23" s="111">
        <v>0</v>
      </c>
      <c r="E23" s="111">
        <v>0</v>
      </c>
      <c r="F23" s="111">
        <v>0</v>
      </c>
      <c r="G23" s="111">
        <f>SUM(SOMS!$F97)</f>
        <v>2.4E-2</v>
      </c>
      <c r="H23" s="111" t="e">
        <f>SUM(SOMS!#REF!)</f>
        <v>#REF!</v>
      </c>
      <c r="I23" s="111" t="e">
        <f>SUM(SOMS!#REF!)</f>
        <v>#REF!</v>
      </c>
      <c r="J23" s="111" t="e">
        <f>SUM(SOMS!#REF!)</f>
        <v>#REF!</v>
      </c>
      <c r="K23" s="111">
        <f>SUM(SOMS!$F105)</f>
        <v>0</v>
      </c>
      <c r="L23" s="111" t="e">
        <f>SUM(SOMS!#REF!)</f>
        <v>#REF!</v>
      </c>
      <c r="M23" s="111" t="e">
        <f>SUM(SOMS!#REF!)</f>
        <v>#REF!</v>
      </c>
      <c r="N23" s="111" t="e">
        <f>SUM(SOMS!#REF!)</f>
        <v>#REF!</v>
      </c>
      <c r="O23" s="110">
        <v>0</v>
      </c>
      <c r="P23" s="111">
        <v>0</v>
      </c>
      <c r="Q23" s="111">
        <v>0</v>
      </c>
      <c r="R23" s="111">
        <v>0</v>
      </c>
      <c r="S23" s="111">
        <v>0</v>
      </c>
      <c r="T23" s="111"/>
      <c r="U23" s="111"/>
      <c r="V23" s="111"/>
      <c r="W23" s="111"/>
      <c r="X23" s="111"/>
      <c r="Y23" s="111"/>
      <c r="Z23" s="112"/>
      <c r="AA23" s="7"/>
      <c r="AB23" s="7"/>
      <c r="AC23" s="7"/>
    </row>
    <row r="24" spans="1:29" x14ac:dyDescent="0.25">
      <c r="A24" s="7"/>
      <c r="B24" s="109" t="s">
        <v>19</v>
      </c>
      <c r="C24" s="110">
        <v>4.2999999999999997E-2</v>
      </c>
      <c r="D24" s="111">
        <f>SUM(helsesent!F79)</f>
        <v>2.4E-2</v>
      </c>
      <c r="E24" s="111">
        <f>SUM(helsesent!G80)</f>
        <v>0.112</v>
      </c>
      <c r="F24" s="111">
        <f>SUM(helsesent!H81)</f>
        <v>0.03</v>
      </c>
      <c r="G24" s="111">
        <f>SUM(SOMS!$F97)</f>
        <v>2.4E-2</v>
      </c>
      <c r="H24" s="111" t="e">
        <f>SUM(SOMS!#REF!)</f>
        <v>#REF!</v>
      </c>
      <c r="I24" s="111" t="e">
        <f>SUM(SOMS!#REF!)</f>
        <v>#REF!</v>
      </c>
      <c r="J24" s="111">
        <f>SUM(SOMS!$F105)</f>
        <v>0</v>
      </c>
      <c r="K24" s="111" t="e">
        <f>SUM(SOMS!#REF!)</f>
        <v>#REF!</v>
      </c>
      <c r="L24" s="111" t="e">
        <f>SUM(SOMS!#REF!)</f>
        <v>#REF!</v>
      </c>
      <c r="M24" s="111" t="e">
        <f>SUM(SOMS!#REF!)</f>
        <v>#REF!</v>
      </c>
      <c r="N24" s="111" t="e">
        <f>SUM(SOMS!#REF!)</f>
        <v>#REF!</v>
      </c>
      <c r="O24" s="110">
        <v>0.105</v>
      </c>
      <c r="P24" s="111">
        <f>SUM(helsesent!$G79)</f>
        <v>9.2999999999999999E-2</v>
      </c>
      <c r="Q24" s="111">
        <f>SUM(helsesent!$G80)</f>
        <v>0.112</v>
      </c>
      <c r="R24" s="111">
        <f>SUM(helsesent!$G81)</f>
        <v>0.121</v>
      </c>
      <c r="S24" s="111">
        <f>SUM(helsesent!$G82)</f>
        <v>0.114</v>
      </c>
      <c r="T24" s="111"/>
      <c r="U24" s="111"/>
      <c r="V24" s="111"/>
      <c r="W24" s="111"/>
      <c r="X24" s="111"/>
      <c r="Y24" s="111"/>
      <c r="Z24" s="112"/>
      <c r="AA24" s="7"/>
      <c r="AB24" s="7"/>
      <c r="AC24" s="7"/>
    </row>
    <row r="25" spans="1:29" x14ac:dyDescent="0.25">
      <c r="A25" s="7"/>
      <c r="B25" s="109" t="s">
        <v>20</v>
      </c>
      <c r="C25" s="110">
        <v>2.5999999999999999E-2</v>
      </c>
      <c r="D25" s="111">
        <f>SUM(bvern!$F62)</f>
        <v>1.4E-2</v>
      </c>
      <c r="E25" s="111">
        <f>SUM(bvern!$F63)</f>
        <v>1.9E-2</v>
      </c>
      <c r="F25" s="111">
        <f>SUM(bvern!$F64)</f>
        <v>2.7E-2</v>
      </c>
      <c r="G25" s="111">
        <f>SUM(SOMS!$F97)</f>
        <v>2.4E-2</v>
      </c>
      <c r="H25" s="111">
        <f>SUM(SOMS!$F98)</f>
        <v>2.1000000000000001E-2</v>
      </c>
      <c r="I25" s="111">
        <f>SUM(SOMS!$F99)</f>
        <v>3.7999999999999999E-2</v>
      </c>
      <c r="J25" s="111">
        <f>SUM(SOMS!$F100)</f>
        <v>1.7999999999999999E-2</v>
      </c>
      <c r="K25" s="111" t="e">
        <f>SUM(SOMS!#REF!)</f>
        <v>#REF!</v>
      </c>
      <c r="L25" s="111" t="e">
        <f>SUM(SOMS!#REF!)</f>
        <v>#REF!</v>
      </c>
      <c r="M25" s="111" t="e">
        <f>SUM(SOMS!#REF!)</f>
        <v>#REF!</v>
      </c>
      <c r="N25" s="111" t="e">
        <f>SUM(SOMS!#REF!)</f>
        <v>#REF!</v>
      </c>
      <c r="O25" s="110">
        <v>2.5999999999999999E-2</v>
      </c>
      <c r="P25" s="111">
        <f>SUM(bvern!$G62)</f>
        <v>1.4E-2</v>
      </c>
      <c r="Q25" s="111">
        <f>SUM(bvern!$G63)</f>
        <v>1.9E-2</v>
      </c>
      <c r="R25" s="111">
        <f>SUM(bvern!$G64)</f>
        <v>2.7E-2</v>
      </c>
      <c r="S25" s="111">
        <f>SUM(bvern!$G65)</f>
        <v>2.5999999999999999E-2</v>
      </c>
      <c r="T25" s="111"/>
      <c r="U25" s="111"/>
      <c r="V25" s="111"/>
      <c r="W25" s="111"/>
      <c r="X25" s="111"/>
      <c r="Y25" s="111"/>
      <c r="Z25" s="112"/>
      <c r="AA25" s="7"/>
      <c r="AB25" s="7"/>
      <c r="AC25" s="7"/>
    </row>
    <row r="26" spans="1:29" x14ac:dyDescent="0.25">
      <c r="A26" s="7"/>
      <c r="B26" s="109" t="s">
        <v>21</v>
      </c>
      <c r="C26" s="110">
        <v>0</v>
      </c>
      <c r="D26" s="111">
        <f>SUM(NAV!$F72)</f>
        <v>0</v>
      </c>
      <c r="E26" s="111">
        <f>SUM(NAV!$F73)</f>
        <v>0.01</v>
      </c>
      <c r="F26" s="111">
        <f>SUM(NAV!$F74)</f>
        <v>1.6E-2</v>
      </c>
      <c r="G26" s="111">
        <f>SUM(SOMS!$F97)</f>
        <v>2.4E-2</v>
      </c>
      <c r="H26" s="111">
        <f>SUM(SOMS!$F105)</f>
        <v>0</v>
      </c>
      <c r="I26" s="111" t="e">
        <f>SUM(SOMS!#REF!)</f>
        <v>#REF!</v>
      </c>
      <c r="J26" s="111" t="e">
        <f>SUM(SOMS!#REF!)</f>
        <v>#REF!</v>
      </c>
      <c r="K26" s="111" t="e">
        <f>SUM(SOMS!#REF!)</f>
        <v>#REF!</v>
      </c>
      <c r="L26" s="111" t="e">
        <f>SUM(SOMS!#REF!)</f>
        <v>#REF!</v>
      </c>
      <c r="M26" s="111" t="e">
        <f>SUM(SOMS!#REF!)</f>
        <v>#REF!</v>
      </c>
      <c r="N26" s="111" t="e">
        <f>SUM(SOMS!#REF!)</f>
        <v>#REF!</v>
      </c>
      <c r="O26" s="110">
        <v>0</v>
      </c>
      <c r="P26" s="111">
        <f>SUM(NAV!$G72)</f>
        <v>0</v>
      </c>
      <c r="Q26" s="111">
        <f>SUM(NAV!$G73)</f>
        <v>0.01</v>
      </c>
      <c r="R26" s="111">
        <f>SUM(NAV!$G75)</f>
        <v>1.6E-2</v>
      </c>
      <c r="S26" s="111">
        <f>SUM(NAV!$G74)</f>
        <v>1.6E-2</v>
      </c>
      <c r="T26" s="111"/>
      <c r="U26" s="111"/>
      <c r="V26" s="111"/>
      <c r="W26" s="111"/>
      <c r="X26" s="111"/>
      <c r="Y26" s="111"/>
      <c r="Z26" s="112"/>
      <c r="AA26" s="7"/>
      <c r="AB26" s="7"/>
      <c r="AC26" s="7"/>
    </row>
    <row r="27" spans="1:29" x14ac:dyDescent="0.25">
      <c r="A27" s="7"/>
      <c r="B27" s="109" t="s">
        <v>22</v>
      </c>
      <c r="C27" s="110">
        <v>0</v>
      </c>
      <c r="D27" s="111">
        <f>SUM(kultur!$F111)</f>
        <v>0</v>
      </c>
      <c r="E27" s="111">
        <f>SUM(kultur!$F112)</f>
        <v>0</v>
      </c>
      <c r="F27" s="111">
        <f>SUM(kultur!$F113)</f>
        <v>0</v>
      </c>
      <c r="G27" s="111">
        <f>SUM(SOMS!$F97)</f>
        <v>2.4E-2</v>
      </c>
      <c r="H27" s="111" t="e">
        <f>SUM(SOMS!#REF!)</f>
        <v>#REF!</v>
      </c>
      <c r="I27" s="111" t="e">
        <f>SUM(SOMS!#REF!)</f>
        <v>#REF!</v>
      </c>
      <c r="J27" s="111" t="e">
        <f>SUM(SOMS!#REF!)</f>
        <v>#REF!</v>
      </c>
      <c r="K27" s="111" t="e">
        <f>SUM(SOMS!#REF!)</f>
        <v>#REF!</v>
      </c>
      <c r="L27" s="111" t="e">
        <f>SUM(SOMS!#REF!)</f>
        <v>#REF!</v>
      </c>
      <c r="M27" s="111" t="e">
        <f>SUM(SOMS!#REF!)</f>
        <v>#REF!</v>
      </c>
      <c r="N27" s="111" t="e">
        <f>SUM(SOMS!#REF!)</f>
        <v>#REF!</v>
      </c>
      <c r="O27" s="110">
        <v>0</v>
      </c>
      <c r="P27" s="111">
        <f>SUM(kultur!$G111)</f>
        <v>0</v>
      </c>
      <c r="Q27" s="111">
        <f>SUM(kultur!$G112)</f>
        <v>0</v>
      </c>
      <c r="R27" s="111">
        <f>SUM(kultur!$G114)</f>
        <v>8.0000000000000002E-3</v>
      </c>
      <c r="S27" s="111">
        <f>SUM(kultur!$G113)</f>
        <v>0</v>
      </c>
      <c r="T27" s="111"/>
      <c r="U27" s="111"/>
      <c r="V27" s="111"/>
      <c r="W27" s="111"/>
      <c r="X27" s="111"/>
      <c r="Y27" s="111"/>
      <c r="Z27" s="112"/>
      <c r="AA27" s="7"/>
      <c r="AB27" s="7"/>
      <c r="AC27" s="7"/>
    </row>
    <row r="28" spans="1:29" ht="11" thickBot="1" x14ac:dyDescent="0.3">
      <c r="A28" s="7"/>
      <c r="B28" s="113" t="s">
        <v>98</v>
      </c>
      <c r="C28" s="114">
        <v>3.1E-2</v>
      </c>
      <c r="D28" s="115">
        <v>0.03</v>
      </c>
      <c r="E28" s="115">
        <v>3.1E-2</v>
      </c>
      <c r="F28" s="115">
        <v>2.9000000000000001E-2</v>
      </c>
      <c r="G28" s="115">
        <v>2.5999999999999999E-2</v>
      </c>
      <c r="H28" s="115">
        <v>2.5000000000000001E-2</v>
      </c>
      <c r="I28" s="115">
        <v>2.3E-2</v>
      </c>
      <c r="J28" s="115"/>
      <c r="K28" s="115"/>
      <c r="L28" s="115"/>
      <c r="M28" s="115"/>
      <c r="N28" s="116"/>
      <c r="O28" s="114">
        <v>9.0999999999999998E-2</v>
      </c>
      <c r="P28" s="115">
        <v>9.7000000000000003E-2</v>
      </c>
      <c r="Q28" s="115">
        <v>0.10199999999999999</v>
      </c>
      <c r="R28" s="115">
        <v>0.1</v>
      </c>
      <c r="S28" s="115">
        <v>9.9000000000000005E-2</v>
      </c>
      <c r="T28" s="115"/>
      <c r="U28" s="115"/>
      <c r="V28" s="115"/>
      <c r="W28" s="115"/>
      <c r="X28" s="115"/>
      <c r="Y28" s="115"/>
      <c r="Z28" s="116"/>
      <c r="AA28" s="7"/>
      <c r="AB28" s="7"/>
      <c r="AC28" s="7"/>
    </row>
    <row r="29" spans="1:29" x14ac:dyDescent="0.25">
      <c r="A29" s="7"/>
      <c r="B29" s="9"/>
      <c r="C29" s="117"/>
      <c r="D29" s="117"/>
      <c r="E29" s="117"/>
      <c r="F29" s="117"/>
      <c r="G29" s="117"/>
      <c r="H29" s="117"/>
      <c r="I29" s="117"/>
      <c r="J29" s="117"/>
      <c r="K29" s="117"/>
      <c r="L29" s="117"/>
      <c r="M29" s="117"/>
      <c r="N29" s="117"/>
      <c r="O29" s="7"/>
      <c r="P29" s="7"/>
      <c r="Q29" s="7"/>
      <c r="R29" s="7"/>
      <c r="S29" s="7"/>
      <c r="T29" s="7"/>
      <c r="U29" s="7"/>
      <c r="V29" s="7"/>
      <c r="W29" s="7"/>
      <c r="X29" s="7"/>
      <c r="Y29" s="7"/>
      <c r="Z29" s="7"/>
      <c r="AA29" s="7"/>
      <c r="AB29" s="7"/>
      <c r="AC29" s="7"/>
    </row>
    <row r="30" spans="1:29" x14ac:dyDescent="0.25">
      <c r="A30" s="7"/>
      <c r="B30" s="7"/>
      <c r="C30" s="7"/>
      <c r="D30" s="7"/>
      <c r="E30" s="7"/>
      <c r="F30" s="7"/>
      <c r="G30" s="7" t="s">
        <v>207</v>
      </c>
      <c r="H30" s="7"/>
      <c r="I30" s="7"/>
      <c r="J30" s="7"/>
      <c r="K30" s="7"/>
      <c r="L30" s="7"/>
      <c r="M30" s="7"/>
      <c r="N30" s="7"/>
      <c r="O30" s="7"/>
      <c r="P30" s="7"/>
      <c r="Q30" s="7"/>
      <c r="R30" s="7"/>
      <c r="S30" s="7"/>
      <c r="T30" s="7"/>
      <c r="U30" s="7"/>
      <c r="V30" s="7"/>
      <c r="W30" s="7"/>
      <c r="X30" s="7"/>
      <c r="Y30" s="7"/>
      <c r="Z30" s="7"/>
      <c r="AA30" s="7"/>
      <c r="AB30" s="7"/>
      <c r="AC30" s="7"/>
    </row>
    <row r="31" spans="1:29"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row>
    <row r="32" spans="1:29"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row>
    <row r="33" spans="1:29"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row>
    <row r="34" spans="1:29" x14ac:dyDescent="0.2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row>
    <row r="35" spans="1:29" x14ac:dyDescent="0.2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row>
    <row r="36" spans="1:29" x14ac:dyDescent="0.2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row>
    <row r="37" spans="1:29" x14ac:dyDescent="0.2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row>
    <row r="38" spans="1:29" x14ac:dyDescent="0.2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row>
    <row r="39" spans="1:29" x14ac:dyDescent="0.2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row>
    <row r="40" spans="1:29"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row>
    <row r="41" spans="1:29" x14ac:dyDescent="0.2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row>
    <row r="42" spans="1:29"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row>
    <row r="43" spans="1:29"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row>
    <row r="44" spans="1:29"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row>
    <row r="45" spans="1:29"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row>
    <row r="46" spans="1:29"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row>
  </sheetData>
  <mergeCells count="2">
    <mergeCell ref="C3:N3"/>
    <mergeCell ref="O3:Z3"/>
  </mergeCells>
  <hyperlinks>
    <hyperlink ref="A1" location="FREMSIDE!A1" display="TILBAKE TIL FRAMSIDA"/>
    <hyperlink ref="B5" location="sentradm!A1" display="Sentraladminstrasjonen"/>
    <hyperlink ref="B6" location="reinhald!A1" display="Reinhald"/>
    <hyperlink ref="B7" location="'pol st'!A1" display="Politisk styring"/>
    <hyperlink ref="B8" location="'Skodje b skule'!A1" display="Skodje barneskule"/>
    <hyperlink ref="B9" location="'Skodje u skole'!A1" display="Skodje ungdomsskule"/>
    <hyperlink ref="B10" location="'Skodje b hage'!A1" display="Skodje barnehage"/>
    <hyperlink ref="B11" location="'Valle skule_sfo'!A1" display="Valle skule og SFO"/>
    <hyperlink ref="B12" location="'Valle b hage'!A1" display="Valle barnehage"/>
    <hyperlink ref="B13" location="'Stette skule_sfo'!A1" display="Stette skule og SFO"/>
    <hyperlink ref="B14" location="'stette bhg'!A1" display="Stette barnehage"/>
    <hyperlink ref="B15" location="SOMS!A1" display="SOMS"/>
    <hyperlink ref="B16" location="HBO!A1" display="HBO"/>
    <hyperlink ref="B17" location="SAMHREF!A1" display="Samhandelingsreformen"/>
    <hyperlink ref="B18" location="'PM BU'!A1" display="Prestemarka butilbod"/>
    <hyperlink ref="B19" location="'PM DT'!A1" display="Prestemarka dagtilbod"/>
    <hyperlink ref="B21" location="FUE!A1" display="Ford utg eigedomsdrift"/>
    <hyperlink ref="B22" location="KMTD!A1" display="Komm tekn drift"/>
    <hyperlink ref="B24" location="helsesent!A1" display="Helsesenter"/>
    <hyperlink ref="B25" location="bvern!A1" display="Storfjorden barnevern"/>
    <hyperlink ref="B26" location="NAV!A1" display="NAV Skodje"/>
    <hyperlink ref="B27" location="kultur!A1" display="Kultur"/>
  </hyperlinks>
  <pageMargins left="0.7" right="0.7"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workbookViewId="0">
      <selection activeCell="B15" sqref="B15:M26"/>
    </sheetView>
  </sheetViews>
  <sheetFormatPr baseColWidth="10" defaultColWidth="11.453125" defaultRowHeight="10.5" x14ac:dyDescent="0.25"/>
  <cols>
    <col min="1" max="1" width="2.26953125" style="8" customWidth="1"/>
    <col min="2" max="2" width="6.81640625" style="8" customWidth="1"/>
    <col min="3" max="5" width="5.54296875" style="8" customWidth="1"/>
    <col min="6" max="14" width="5.7265625" style="8" customWidth="1"/>
    <col min="15" max="35" width="5.54296875" style="8" customWidth="1"/>
    <col min="36" max="16384" width="11.453125" style="8"/>
  </cols>
  <sheetData>
    <row r="1" spans="1:36" x14ac:dyDescent="0.25">
      <c r="A1" s="11" t="s">
        <v>36</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1" thickBot="1" x14ac:dyDescent="0.3">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x14ac:dyDescent="0.25">
      <c r="A3" s="7"/>
      <c r="B3" s="7"/>
      <c r="C3" s="469" t="s">
        <v>125</v>
      </c>
      <c r="D3" s="470"/>
      <c r="E3" s="470"/>
      <c r="F3" s="470"/>
      <c r="G3" s="470"/>
      <c r="H3" s="470"/>
      <c r="I3" s="470"/>
      <c r="J3" s="470"/>
      <c r="K3" s="470"/>
      <c r="L3" s="470"/>
      <c r="M3" s="470"/>
      <c r="N3" s="470"/>
      <c r="O3" s="470"/>
      <c r="P3" s="472"/>
      <c r="Q3" s="97"/>
      <c r="R3" s="469" t="s">
        <v>126</v>
      </c>
      <c r="S3" s="473"/>
      <c r="T3" s="470"/>
      <c r="U3" s="470"/>
      <c r="V3" s="470"/>
      <c r="W3" s="470"/>
      <c r="X3" s="470"/>
      <c r="Y3" s="470"/>
      <c r="Z3" s="470"/>
      <c r="AA3" s="470"/>
      <c r="AB3" s="470"/>
      <c r="AC3" s="470"/>
      <c r="AD3" s="470"/>
      <c r="AE3" s="470"/>
      <c r="AF3" s="470"/>
      <c r="AG3" s="470"/>
      <c r="AH3" s="470"/>
      <c r="AI3" s="471"/>
      <c r="AJ3" s="7"/>
    </row>
    <row r="4" spans="1:36" x14ac:dyDescent="0.25">
      <c r="A4" s="7"/>
      <c r="B4" s="60"/>
      <c r="C4" s="61">
        <v>2000</v>
      </c>
      <c r="D4" s="62">
        <v>2001</v>
      </c>
      <c r="E4" s="62">
        <v>2002</v>
      </c>
      <c r="F4" s="62">
        <v>2003</v>
      </c>
      <c r="G4" s="62">
        <v>2004</v>
      </c>
      <c r="H4" s="62">
        <v>2005</v>
      </c>
      <c r="I4" s="62">
        <v>2006</v>
      </c>
      <c r="J4" s="62">
        <v>2007</v>
      </c>
      <c r="K4" s="62">
        <v>2008</v>
      </c>
      <c r="L4" s="62">
        <v>2009</v>
      </c>
      <c r="M4" s="62">
        <v>2010</v>
      </c>
      <c r="N4" s="62">
        <v>2011</v>
      </c>
      <c r="O4" s="62">
        <v>2012</v>
      </c>
      <c r="P4" s="84">
        <v>2013</v>
      </c>
      <c r="Q4" s="63">
        <v>2014</v>
      </c>
      <c r="R4" s="64" t="s">
        <v>108</v>
      </c>
      <c r="S4" s="103" t="s">
        <v>154</v>
      </c>
      <c r="T4" s="65" t="s">
        <v>109</v>
      </c>
      <c r="U4" s="65" t="s">
        <v>110</v>
      </c>
      <c r="V4" s="65" t="s">
        <v>111</v>
      </c>
      <c r="W4" s="65" t="s">
        <v>112</v>
      </c>
      <c r="X4" s="65" t="s">
        <v>113</v>
      </c>
      <c r="Y4" s="65" t="s">
        <v>114</v>
      </c>
      <c r="Z4" s="65" t="s">
        <v>115</v>
      </c>
      <c r="AA4" s="65" t="s">
        <v>116</v>
      </c>
      <c r="AB4" s="65" t="s">
        <v>117</v>
      </c>
      <c r="AC4" s="65" t="s">
        <v>118</v>
      </c>
      <c r="AD4" s="65" t="s">
        <v>119</v>
      </c>
      <c r="AE4" s="65" t="s">
        <v>120</v>
      </c>
      <c r="AF4" s="65" t="s">
        <v>121</v>
      </c>
      <c r="AG4" s="65" t="s">
        <v>122</v>
      </c>
      <c r="AH4" s="65" t="s">
        <v>123</v>
      </c>
      <c r="AI4" s="66" t="s">
        <v>124</v>
      </c>
      <c r="AJ4" s="7"/>
    </row>
    <row r="5" spans="1:36" x14ac:dyDescent="0.25">
      <c r="A5" s="7"/>
      <c r="B5" s="67" t="s">
        <v>127</v>
      </c>
      <c r="C5" s="68">
        <v>315</v>
      </c>
      <c r="D5" s="69">
        <v>315</v>
      </c>
      <c r="E5" s="70">
        <v>315</v>
      </c>
      <c r="F5" s="69">
        <v>312</v>
      </c>
      <c r="G5" s="70">
        <v>301</v>
      </c>
      <c r="H5" s="69">
        <v>281</v>
      </c>
      <c r="I5" s="70">
        <v>281</v>
      </c>
      <c r="J5" s="69">
        <v>266</v>
      </c>
      <c r="K5" s="70">
        <v>285</v>
      </c>
      <c r="L5" s="69">
        <v>325</v>
      </c>
      <c r="M5" s="70">
        <v>338</v>
      </c>
      <c r="N5" s="69">
        <v>365</v>
      </c>
      <c r="O5" s="70">
        <v>383</v>
      </c>
      <c r="P5" s="85">
        <v>413</v>
      </c>
      <c r="Q5" s="71">
        <v>426</v>
      </c>
      <c r="R5" s="101">
        <v>420</v>
      </c>
      <c r="S5" s="69">
        <f t="shared" ref="S5:S13" si="0">SUM(Q5-R5)</f>
        <v>6</v>
      </c>
      <c r="T5" s="98">
        <v>410</v>
      </c>
      <c r="U5" s="69">
        <v>410</v>
      </c>
      <c r="V5" s="69">
        <v>418</v>
      </c>
      <c r="W5" s="69">
        <v>425</v>
      </c>
      <c r="X5" s="69">
        <v>437</v>
      </c>
      <c r="Y5" s="69">
        <v>447</v>
      </c>
      <c r="Z5" s="69">
        <v>457</v>
      </c>
      <c r="AA5" s="69">
        <v>462</v>
      </c>
      <c r="AB5" s="69">
        <v>474</v>
      </c>
      <c r="AC5" s="69">
        <v>481</v>
      </c>
      <c r="AD5" s="69">
        <v>490</v>
      </c>
      <c r="AE5" s="69">
        <v>493</v>
      </c>
      <c r="AF5" s="69">
        <v>498</v>
      </c>
      <c r="AG5" s="69">
        <v>503</v>
      </c>
      <c r="AH5" s="69">
        <v>507</v>
      </c>
      <c r="AI5" s="71">
        <v>507</v>
      </c>
      <c r="AJ5" s="7"/>
    </row>
    <row r="6" spans="1:36" x14ac:dyDescent="0.25">
      <c r="A6" s="7"/>
      <c r="B6" s="72" t="s">
        <v>128</v>
      </c>
      <c r="C6" s="68">
        <v>381</v>
      </c>
      <c r="D6" s="73">
        <v>382</v>
      </c>
      <c r="E6" s="70">
        <v>391</v>
      </c>
      <c r="F6" s="73">
        <v>393</v>
      </c>
      <c r="G6" s="70">
        <v>392</v>
      </c>
      <c r="H6" s="73">
        <v>394</v>
      </c>
      <c r="I6" s="70">
        <v>398</v>
      </c>
      <c r="J6" s="73">
        <v>418</v>
      </c>
      <c r="K6" s="70">
        <v>398</v>
      </c>
      <c r="L6" s="73">
        <v>413</v>
      </c>
      <c r="M6" s="70">
        <v>389</v>
      </c>
      <c r="N6" s="73">
        <v>408</v>
      </c>
      <c r="O6" s="70">
        <v>408</v>
      </c>
      <c r="P6" s="86">
        <v>382</v>
      </c>
      <c r="Q6" s="74">
        <v>389</v>
      </c>
      <c r="R6" s="68">
        <v>398</v>
      </c>
      <c r="S6" s="73">
        <f t="shared" si="0"/>
        <v>-9</v>
      </c>
      <c r="T6" s="99">
        <v>441</v>
      </c>
      <c r="U6" s="73">
        <v>461</v>
      </c>
      <c r="V6" s="73">
        <v>489</v>
      </c>
      <c r="W6" s="73">
        <v>509</v>
      </c>
      <c r="X6" s="73">
        <v>517</v>
      </c>
      <c r="Y6" s="73">
        <v>544</v>
      </c>
      <c r="Z6" s="73">
        <v>556</v>
      </c>
      <c r="AA6" s="73">
        <v>547</v>
      </c>
      <c r="AB6" s="73">
        <v>552</v>
      </c>
      <c r="AC6" s="73">
        <v>558</v>
      </c>
      <c r="AD6" s="73">
        <v>565</v>
      </c>
      <c r="AE6" s="73">
        <v>576</v>
      </c>
      <c r="AF6" s="73">
        <v>588</v>
      </c>
      <c r="AG6" s="73">
        <v>598</v>
      </c>
      <c r="AH6" s="73">
        <v>608</v>
      </c>
      <c r="AI6" s="74">
        <v>614</v>
      </c>
      <c r="AJ6" s="7"/>
    </row>
    <row r="7" spans="1:36" x14ac:dyDescent="0.25">
      <c r="A7" s="7"/>
      <c r="B7" s="72" t="s">
        <v>129</v>
      </c>
      <c r="C7" s="68">
        <v>161</v>
      </c>
      <c r="D7" s="73">
        <v>156</v>
      </c>
      <c r="E7" s="70">
        <v>154</v>
      </c>
      <c r="F7" s="73">
        <v>172</v>
      </c>
      <c r="G7" s="70">
        <v>164</v>
      </c>
      <c r="H7" s="73">
        <v>177</v>
      </c>
      <c r="I7" s="70">
        <v>172</v>
      </c>
      <c r="J7" s="73">
        <v>167</v>
      </c>
      <c r="K7" s="70">
        <v>170</v>
      </c>
      <c r="L7" s="73">
        <v>174</v>
      </c>
      <c r="M7" s="70">
        <v>189</v>
      </c>
      <c r="N7" s="73">
        <v>175</v>
      </c>
      <c r="O7" s="70">
        <v>179</v>
      </c>
      <c r="P7" s="86">
        <v>184</v>
      </c>
      <c r="Q7" s="74">
        <v>187</v>
      </c>
      <c r="R7" s="68">
        <v>203</v>
      </c>
      <c r="S7" s="73">
        <f t="shared" si="0"/>
        <v>-16</v>
      </c>
      <c r="T7" s="99">
        <v>192</v>
      </c>
      <c r="U7" s="73">
        <v>191</v>
      </c>
      <c r="V7" s="73">
        <v>171</v>
      </c>
      <c r="W7" s="73">
        <v>185</v>
      </c>
      <c r="X7" s="73">
        <v>187</v>
      </c>
      <c r="Y7" s="73">
        <v>193</v>
      </c>
      <c r="Z7" s="73">
        <v>200</v>
      </c>
      <c r="AA7" s="73">
        <v>222</v>
      </c>
      <c r="AB7" s="73">
        <v>251</v>
      </c>
      <c r="AC7" s="73">
        <v>257</v>
      </c>
      <c r="AD7" s="73">
        <v>247</v>
      </c>
      <c r="AE7" s="73">
        <v>243</v>
      </c>
      <c r="AF7" s="73">
        <v>243</v>
      </c>
      <c r="AG7" s="73">
        <v>245</v>
      </c>
      <c r="AH7" s="73">
        <v>249</v>
      </c>
      <c r="AI7" s="74">
        <v>254</v>
      </c>
      <c r="AJ7" s="7"/>
    </row>
    <row r="8" spans="1:36" x14ac:dyDescent="0.25">
      <c r="A8" s="7"/>
      <c r="B8" s="72" t="s">
        <v>130</v>
      </c>
      <c r="C8" s="68">
        <v>233</v>
      </c>
      <c r="D8" s="73">
        <v>230</v>
      </c>
      <c r="E8" s="70">
        <v>240</v>
      </c>
      <c r="F8" s="73">
        <v>213</v>
      </c>
      <c r="G8" s="70">
        <v>213</v>
      </c>
      <c r="H8" s="73">
        <v>203</v>
      </c>
      <c r="I8" s="70">
        <v>209</v>
      </c>
      <c r="J8" s="73">
        <v>221</v>
      </c>
      <c r="K8" s="70">
        <v>236</v>
      </c>
      <c r="L8" s="73">
        <v>231</v>
      </c>
      <c r="M8" s="70">
        <v>217</v>
      </c>
      <c r="N8" s="73">
        <v>239</v>
      </c>
      <c r="O8" s="70">
        <v>235</v>
      </c>
      <c r="P8" s="86">
        <v>241</v>
      </c>
      <c r="Q8" s="74">
        <v>247</v>
      </c>
      <c r="R8" s="68">
        <v>257</v>
      </c>
      <c r="S8" s="73">
        <f t="shared" si="0"/>
        <v>-10</v>
      </c>
      <c r="T8" s="99">
        <v>257</v>
      </c>
      <c r="U8" s="73">
        <v>264</v>
      </c>
      <c r="V8" s="73">
        <v>273</v>
      </c>
      <c r="W8" s="73">
        <v>271</v>
      </c>
      <c r="X8" s="73">
        <v>274</v>
      </c>
      <c r="Y8" s="73">
        <v>255</v>
      </c>
      <c r="Z8" s="73">
        <v>250</v>
      </c>
      <c r="AA8" s="73">
        <v>269</v>
      </c>
      <c r="AB8" s="73">
        <v>259</v>
      </c>
      <c r="AC8" s="73">
        <v>279</v>
      </c>
      <c r="AD8" s="73">
        <v>306</v>
      </c>
      <c r="AE8" s="73">
        <v>320</v>
      </c>
      <c r="AF8" s="73">
        <v>341</v>
      </c>
      <c r="AG8" s="73">
        <v>349</v>
      </c>
      <c r="AH8" s="73">
        <v>337</v>
      </c>
      <c r="AI8" s="74">
        <v>332</v>
      </c>
      <c r="AJ8" s="7"/>
    </row>
    <row r="9" spans="1:36" x14ac:dyDescent="0.25">
      <c r="A9" s="7"/>
      <c r="B9" s="72" t="s">
        <v>131</v>
      </c>
      <c r="C9" s="68">
        <v>1210</v>
      </c>
      <c r="D9" s="73">
        <v>1214</v>
      </c>
      <c r="E9" s="70">
        <v>1197</v>
      </c>
      <c r="F9" s="73">
        <v>1183</v>
      </c>
      <c r="G9" s="70">
        <v>1152</v>
      </c>
      <c r="H9" s="73">
        <v>1170</v>
      </c>
      <c r="I9" s="70">
        <v>1180</v>
      </c>
      <c r="J9" s="73">
        <v>1162</v>
      </c>
      <c r="K9" s="70">
        <v>1197</v>
      </c>
      <c r="L9" s="73">
        <v>1246</v>
      </c>
      <c r="M9" s="70">
        <v>1268</v>
      </c>
      <c r="N9" s="73">
        <v>1324</v>
      </c>
      <c r="O9" s="70">
        <v>1366</v>
      </c>
      <c r="P9" s="86">
        <v>1418</v>
      </c>
      <c r="Q9" s="74">
        <v>1434</v>
      </c>
      <c r="R9" s="68">
        <v>1424</v>
      </c>
      <c r="S9" s="73">
        <f t="shared" si="0"/>
        <v>10</v>
      </c>
      <c r="T9" s="99">
        <v>1465</v>
      </c>
      <c r="U9" s="73">
        <v>1510</v>
      </c>
      <c r="V9" s="73">
        <v>1549</v>
      </c>
      <c r="W9" s="73">
        <v>1577</v>
      </c>
      <c r="X9" s="73">
        <v>1617</v>
      </c>
      <c r="Y9" s="73">
        <v>1664</v>
      </c>
      <c r="Z9" s="73">
        <v>1700</v>
      </c>
      <c r="AA9" s="73">
        <v>1725</v>
      </c>
      <c r="AB9" s="73">
        <v>1753</v>
      </c>
      <c r="AC9" s="73">
        <v>1772</v>
      </c>
      <c r="AD9" s="73">
        <v>1798</v>
      </c>
      <c r="AE9" s="73">
        <v>1820</v>
      </c>
      <c r="AF9" s="73">
        <v>1828</v>
      </c>
      <c r="AG9" s="73">
        <v>1845</v>
      </c>
      <c r="AH9" s="73">
        <v>1874</v>
      </c>
      <c r="AI9" s="74">
        <v>1907</v>
      </c>
      <c r="AJ9" s="7"/>
    </row>
    <row r="10" spans="1:36" x14ac:dyDescent="0.25">
      <c r="A10" s="7"/>
      <c r="B10" s="72" t="s">
        <v>132</v>
      </c>
      <c r="C10" s="68">
        <v>808</v>
      </c>
      <c r="D10" s="73">
        <v>837</v>
      </c>
      <c r="E10" s="70">
        <v>871</v>
      </c>
      <c r="F10" s="73">
        <v>916</v>
      </c>
      <c r="G10" s="70">
        <v>935</v>
      </c>
      <c r="H10" s="73">
        <v>967</v>
      </c>
      <c r="I10" s="70">
        <v>997</v>
      </c>
      <c r="J10" s="73">
        <v>1035</v>
      </c>
      <c r="K10" s="70">
        <v>1068</v>
      </c>
      <c r="L10" s="73">
        <v>1097</v>
      </c>
      <c r="M10" s="70">
        <v>1126</v>
      </c>
      <c r="N10" s="73">
        <v>1135</v>
      </c>
      <c r="O10" s="70">
        <v>1172</v>
      </c>
      <c r="P10" s="86">
        <v>1183</v>
      </c>
      <c r="Q10" s="74">
        <v>1196</v>
      </c>
      <c r="R10" s="68">
        <v>1209</v>
      </c>
      <c r="S10" s="73">
        <f t="shared" si="0"/>
        <v>-13</v>
      </c>
      <c r="T10" s="99">
        <v>1235</v>
      </c>
      <c r="U10" s="73">
        <v>1237</v>
      </c>
      <c r="V10" s="73">
        <v>1258</v>
      </c>
      <c r="W10" s="73">
        <v>1270</v>
      </c>
      <c r="X10" s="73">
        <v>1279</v>
      </c>
      <c r="Y10" s="73">
        <v>1270</v>
      </c>
      <c r="Z10" s="73">
        <v>1282</v>
      </c>
      <c r="AA10" s="73">
        <v>1310</v>
      </c>
      <c r="AB10" s="73">
        <v>1337</v>
      </c>
      <c r="AC10" s="73">
        <v>1347</v>
      </c>
      <c r="AD10" s="73">
        <v>1355</v>
      </c>
      <c r="AE10" s="73">
        <v>1372</v>
      </c>
      <c r="AF10" s="73">
        <v>1392</v>
      </c>
      <c r="AG10" s="73">
        <v>1417</v>
      </c>
      <c r="AH10" s="73">
        <v>1436</v>
      </c>
      <c r="AI10" s="74">
        <v>1453</v>
      </c>
      <c r="AJ10" s="7"/>
    </row>
    <row r="11" spans="1:36" x14ac:dyDescent="0.25">
      <c r="A11" s="7"/>
      <c r="B11" s="72" t="s">
        <v>133</v>
      </c>
      <c r="C11" s="68">
        <v>286</v>
      </c>
      <c r="D11" s="73">
        <v>276</v>
      </c>
      <c r="E11" s="70">
        <v>277</v>
      </c>
      <c r="F11" s="73">
        <v>276</v>
      </c>
      <c r="G11" s="70">
        <v>278</v>
      </c>
      <c r="H11" s="73">
        <v>277</v>
      </c>
      <c r="I11" s="70">
        <v>267</v>
      </c>
      <c r="J11" s="73">
        <v>263</v>
      </c>
      <c r="K11" s="70">
        <v>260</v>
      </c>
      <c r="L11" s="73">
        <v>280</v>
      </c>
      <c r="M11" s="70">
        <v>272</v>
      </c>
      <c r="N11" s="73">
        <v>277</v>
      </c>
      <c r="O11" s="70">
        <v>284</v>
      </c>
      <c r="P11" s="86">
        <v>285</v>
      </c>
      <c r="Q11" s="74">
        <v>314</v>
      </c>
      <c r="R11" s="68">
        <v>335</v>
      </c>
      <c r="S11" s="73">
        <f t="shared" si="0"/>
        <v>-21</v>
      </c>
      <c r="T11" s="99">
        <v>350</v>
      </c>
      <c r="U11" s="73">
        <v>384</v>
      </c>
      <c r="V11" s="73">
        <v>413</v>
      </c>
      <c r="W11" s="73">
        <v>442</v>
      </c>
      <c r="X11" s="73">
        <v>469</v>
      </c>
      <c r="Y11" s="73">
        <v>506</v>
      </c>
      <c r="Z11" s="73">
        <v>535</v>
      </c>
      <c r="AA11" s="73">
        <v>536</v>
      </c>
      <c r="AB11" s="73">
        <v>550</v>
      </c>
      <c r="AC11" s="73">
        <v>562</v>
      </c>
      <c r="AD11" s="73">
        <v>586</v>
      </c>
      <c r="AE11" s="73">
        <v>600</v>
      </c>
      <c r="AF11" s="73">
        <v>594</v>
      </c>
      <c r="AG11" s="73">
        <v>603</v>
      </c>
      <c r="AH11" s="73">
        <v>604</v>
      </c>
      <c r="AI11" s="74">
        <v>615</v>
      </c>
      <c r="AJ11" s="7"/>
    </row>
    <row r="12" spans="1:36" x14ac:dyDescent="0.25">
      <c r="A12" s="7"/>
      <c r="B12" s="72" t="s">
        <v>134</v>
      </c>
      <c r="C12" s="68">
        <v>119</v>
      </c>
      <c r="D12" s="73">
        <v>123</v>
      </c>
      <c r="E12" s="70">
        <v>125</v>
      </c>
      <c r="F12" s="73">
        <v>125</v>
      </c>
      <c r="G12" s="70">
        <v>123</v>
      </c>
      <c r="H12" s="73">
        <v>128</v>
      </c>
      <c r="I12" s="70">
        <v>134</v>
      </c>
      <c r="J12" s="73">
        <v>136</v>
      </c>
      <c r="K12" s="70">
        <v>136</v>
      </c>
      <c r="L12" s="73">
        <v>135</v>
      </c>
      <c r="M12" s="70">
        <v>145</v>
      </c>
      <c r="N12" s="73">
        <v>156</v>
      </c>
      <c r="O12" s="70">
        <v>157</v>
      </c>
      <c r="P12" s="86">
        <v>176</v>
      </c>
      <c r="Q12" s="74">
        <v>194</v>
      </c>
      <c r="R12" s="102">
        <v>162</v>
      </c>
      <c r="S12" s="75">
        <f t="shared" si="0"/>
        <v>32</v>
      </c>
      <c r="T12" s="100">
        <v>155</v>
      </c>
      <c r="U12" s="75">
        <v>156</v>
      </c>
      <c r="V12" s="75">
        <v>151</v>
      </c>
      <c r="W12" s="75">
        <v>151</v>
      </c>
      <c r="X12" s="75">
        <v>151</v>
      </c>
      <c r="Y12" s="75">
        <v>156</v>
      </c>
      <c r="Z12" s="75">
        <v>157</v>
      </c>
      <c r="AA12" s="75">
        <v>167</v>
      </c>
      <c r="AB12" s="75">
        <v>166</v>
      </c>
      <c r="AC12" s="75">
        <v>172</v>
      </c>
      <c r="AD12" s="75">
        <v>183</v>
      </c>
      <c r="AE12" s="75">
        <v>196</v>
      </c>
      <c r="AF12" s="75">
        <v>223</v>
      </c>
      <c r="AG12" s="75">
        <v>239</v>
      </c>
      <c r="AH12" s="75">
        <v>262</v>
      </c>
      <c r="AI12" s="76">
        <v>282</v>
      </c>
      <c r="AJ12" s="7"/>
    </row>
    <row r="13" spans="1:36" ht="11" thickBot="1" x14ac:dyDescent="0.3">
      <c r="A13" s="7"/>
      <c r="B13" s="77" t="s">
        <v>85</v>
      </c>
      <c r="C13" s="78">
        <v>3513</v>
      </c>
      <c r="D13" s="79">
        <v>3533</v>
      </c>
      <c r="E13" s="79">
        <v>3570</v>
      </c>
      <c r="F13" s="79">
        <v>3590</v>
      </c>
      <c r="G13" s="79">
        <v>3558</v>
      </c>
      <c r="H13" s="79">
        <v>3597</v>
      </c>
      <c r="I13" s="79">
        <v>3638</v>
      </c>
      <c r="J13" s="79">
        <v>3668</v>
      </c>
      <c r="K13" s="79">
        <v>3750</v>
      </c>
      <c r="L13" s="79">
        <v>3901</v>
      </c>
      <c r="M13" s="79">
        <v>3944</v>
      </c>
      <c r="N13" s="79">
        <v>4079</v>
      </c>
      <c r="O13" s="79">
        <v>4184</v>
      </c>
      <c r="P13" s="87">
        <v>4282</v>
      </c>
      <c r="Q13" s="83">
        <f>SUM(Q5:Q12)</f>
        <v>4387</v>
      </c>
      <c r="R13" s="104">
        <f>SUM(R5:R12)</f>
        <v>4408</v>
      </c>
      <c r="S13" s="105">
        <f t="shared" si="0"/>
        <v>-21</v>
      </c>
      <c r="T13" s="106">
        <f t="shared" ref="T13:AI13" si="1">SUM(T5:T12)</f>
        <v>4505</v>
      </c>
      <c r="U13" s="106">
        <f t="shared" si="1"/>
        <v>4613</v>
      </c>
      <c r="V13" s="106">
        <f t="shared" si="1"/>
        <v>4722</v>
      </c>
      <c r="W13" s="106">
        <f t="shared" si="1"/>
        <v>4830</v>
      </c>
      <c r="X13" s="106">
        <f t="shared" si="1"/>
        <v>4931</v>
      </c>
      <c r="Y13" s="106">
        <f t="shared" si="1"/>
        <v>5035</v>
      </c>
      <c r="Z13" s="106">
        <f t="shared" si="1"/>
        <v>5137</v>
      </c>
      <c r="AA13" s="106">
        <f t="shared" si="1"/>
        <v>5238</v>
      </c>
      <c r="AB13" s="106">
        <f t="shared" si="1"/>
        <v>5342</v>
      </c>
      <c r="AC13" s="106">
        <f t="shared" si="1"/>
        <v>5428</v>
      </c>
      <c r="AD13" s="106">
        <f t="shared" si="1"/>
        <v>5530</v>
      </c>
      <c r="AE13" s="106">
        <f t="shared" si="1"/>
        <v>5620</v>
      </c>
      <c r="AF13" s="106">
        <f t="shared" si="1"/>
        <v>5707</v>
      </c>
      <c r="AG13" s="106">
        <f t="shared" si="1"/>
        <v>5799</v>
      </c>
      <c r="AH13" s="106">
        <f t="shared" si="1"/>
        <v>5877</v>
      </c>
      <c r="AI13" s="107">
        <f t="shared" si="1"/>
        <v>5964</v>
      </c>
      <c r="AJ13" s="7"/>
    </row>
    <row r="14" spans="1:36" ht="11" thickBot="1" x14ac:dyDescent="0.3">
      <c r="A14" s="7"/>
      <c r="B14" s="7"/>
      <c r="C14" s="7"/>
      <c r="D14" s="7"/>
      <c r="E14" s="7"/>
      <c r="F14" s="7"/>
      <c r="G14" s="7"/>
      <c r="H14" s="7"/>
      <c r="I14" s="7"/>
      <c r="J14" s="7"/>
      <c r="K14" s="7"/>
      <c r="L14" s="7"/>
      <c r="M14" s="7"/>
      <c r="N14" s="7"/>
      <c r="O14" s="7"/>
      <c r="P14" s="80"/>
      <c r="Q14" s="80"/>
      <c r="R14" s="81"/>
      <c r="S14" s="81"/>
      <c r="T14" s="53"/>
      <c r="U14" s="53"/>
      <c r="V14" s="53"/>
      <c r="W14" s="53"/>
      <c r="X14" s="53"/>
      <c r="Y14" s="53"/>
      <c r="Z14" s="53"/>
      <c r="AA14" s="53"/>
      <c r="AB14" s="53"/>
      <c r="AC14" s="53"/>
      <c r="AD14" s="53"/>
      <c r="AE14" s="53"/>
      <c r="AF14" s="53"/>
      <c r="AG14" s="53"/>
      <c r="AH14" s="53"/>
      <c r="AI14" s="53"/>
      <c r="AJ14" s="7"/>
    </row>
    <row r="15" spans="1:36" x14ac:dyDescent="0.25">
      <c r="A15" s="7"/>
      <c r="B15" s="481"/>
      <c r="C15" s="482"/>
      <c r="D15" s="482"/>
      <c r="E15" s="483"/>
      <c r="F15" s="88" t="s">
        <v>136</v>
      </c>
      <c r="G15" s="88" t="s">
        <v>137</v>
      </c>
      <c r="H15" s="88" t="s">
        <v>139</v>
      </c>
      <c r="I15" s="88" t="s">
        <v>138</v>
      </c>
      <c r="J15" s="88" t="s">
        <v>140</v>
      </c>
      <c r="K15" s="88" t="s">
        <v>141</v>
      </c>
      <c r="L15" s="88" t="s">
        <v>142</v>
      </c>
      <c r="M15" s="89" t="s">
        <v>143</v>
      </c>
      <c r="N15" s="80"/>
      <c r="O15" s="53"/>
      <c r="P15" s="53"/>
      <c r="Q15" s="53"/>
      <c r="R15" s="7"/>
      <c r="S15" s="7"/>
      <c r="T15" s="7"/>
      <c r="U15" s="7"/>
      <c r="V15" s="7"/>
      <c r="W15" s="7"/>
      <c r="X15" s="53"/>
      <c r="Y15" s="480"/>
      <c r="Z15" s="480"/>
      <c r="AA15" s="480"/>
      <c r="AB15" s="7"/>
      <c r="AC15" s="7"/>
      <c r="AD15" s="7"/>
      <c r="AE15" s="7"/>
      <c r="AF15" s="7"/>
      <c r="AG15" s="7"/>
      <c r="AH15" s="7"/>
      <c r="AI15" s="7"/>
      <c r="AJ15" s="7"/>
    </row>
    <row r="16" spans="1:36" x14ac:dyDescent="0.25">
      <c r="A16" s="7"/>
      <c r="B16" s="474" t="s">
        <v>135</v>
      </c>
      <c r="C16" s="475"/>
      <c r="D16" s="475"/>
      <c r="E16" s="475"/>
      <c r="F16" s="82">
        <v>4282</v>
      </c>
      <c r="G16" s="82">
        <f>SUM(F26)</f>
        <v>4280</v>
      </c>
      <c r="H16" s="82">
        <f t="shared" ref="H16:M16" si="2">SUM(G26)</f>
        <v>4341</v>
      </c>
      <c r="I16" s="82">
        <f t="shared" si="2"/>
        <v>4381</v>
      </c>
      <c r="J16" s="82">
        <f t="shared" si="2"/>
        <v>4387</v>
      </c>
      <c r="K16" s="174">
        <v>4401</v>
      </c>
      <c r="L16" s="82">
        <f t="shared" si="2"/>
        <v>4419</v>
      </c>
      <c r="M16" s="90">
        <f t="shared" si="2"/>
        <v>4419</v>
      </c>
      <c r="N16" s="96"/>
      <c r="O16" s="96"/>
      <c r="P16" s="96"/>
      <c r="Q16" s="96"/>
      <c r="R16" s="7"/>
      <c r="S16" s="7"/>
      <c r="T16" s="7"/>
      <c r="U16" s="7"/>
      <c r="V16" s="7"/>
      <c r="W16" s="7"/>
      <c r="X16" s="53"/>
      <c r="Y16" s="96"/>
      <c r="Z16" s="96"/>
      <c r="AA16" s="96"/>
      <c r="AB16" s="7"/>
      <c r="AC16" s="7"/>
      <c r="AD16" s="7"/>
      <c r="AE16" s="7"/>
      <c r="AF16" s="7"/>
      <c r="AG16" s="7"/>
      <c r="AH16" s="7"/>
      <c r="AI16" s="7"/>
      <c r="AJ16" s="7"/>
    </row>
    <row r="17" spans="1:36" x14ac:dyDescent="0.25">
      <c r="A17" s="7"/>
      <c r="B17" s="476" t="s">
        <v>144</v>
      </c>
      <c r="C17" s="477"/>
      <c r="D17" s="477"/>
      <c r="E17" s="477"/>
      <c r="F17" s="17">
        <v>16</v>
      </c>
      <c r="G17" s="17">
        <v>20</v>
      </c>
      <c r="H17" s="17">
        <v>15</v>
      </c>
      <c r="I17" s="17">
        <v>17</v>
      </c>
      <c r="J17" s="17">
        <v>16</v>
      </c>
      <c r="K17" s="175">
        <v>14</v>
      </c>
      <c r="L17" s="17"/>
      <c r="M17" s="91"/>
      <c r="N17" s="53"/>
      <c r="O17" s="53"/>
      <c r="P17" s="53"/>
      <c r="Q17" s="53"/>
      <c r="R17" s="7"/>
      <c r="S17" s="7"/>
      <c r="T17" s="7"/>
      <c r="U17" s="7"/>
      <c r="V17" s="7"/>
      <c r="W17" s="7"/>
      <c r="X17" s="53"/>
      <c r="Y17" s="81"/>
      <c r="Z17" s="81"/>
      <c r="AA17" s="81"/>
      <c r="AB17" s="7"/>
      <c r="AC17" s="7"/>
      <c r="AD17" s="7"/>
      <c r="AE17" s="7"/>
      <c r="AF17" s="7"/>
      <c r="AG17" s="7"/>
      <c r="AH17" s="7"/>
      <c r="AI17" s="7"/>
      <c r="AJ17" s="7"/>
    </row>
    <row r="18" spans="1:36" x14ac:dyDescent="0.25">
      <c r="A18" s="7"/>
      <c r="B18" s="476" t="s">
        <v>145</v>
      </c>
      <c r="C18" s="477"/>
      <c r="D18" s="477"/>
      <c r="E18" s="477"/>
      <c r="F18" s="17">
        <v>9</v>
      </c>
      <c r="G18" s="17">
        <v>9</v>
      </c>
      <c r="H18" s="17">
        <v>2</v>
      </c>
      <c r="I18" s="17">
        <v>6</v>
      </c>
      <c r="J18" s="17">
        <v>7</v>
      </c>
      <c r="K18" s="175">
        <v>6</v>
      </c>
      <c r="L18" s="17"/>
      <c r="M18" s="91"/>
      <c r="N18" s="53"/>
      <c r="O18" s="53"/>
      <c r="P18" s="53"/>
      <c r="Q18" s="53"/>
      <c r="R18" s="7"/>
      <c r="S18" s="7"/>
      <c r="T18" s="7"/>
      <c r="U18" s="7"/>
      <c r="V18" s="7"/>
      <c r="W18" s="7"/>
      <c r="X18" s="53"/>
      <c r="Y18" s="81"/>
      <c r="Z18" s="53"/>
      <c r="AA18" s="53"/>
      <c r="AB18" s="7"/>
      <c r="AC18" s="7"/>
      <c r="AD18" s="7"/>
      <c r="AE18" s="7"/>
      <c r="AF18" s="7"/>
      <c r="AG18" s="7"/>
      <c r="AH18" s="7"/>
      <c r="AI18" s="7"/>
      <c r="AJ18" s="7"/>
    </row>
    <row r="19" spans="1:36" x14ac:dyDescent="0.25">
      <c r="A19" s="7"/>
      <c r="B19" s="484" t="s">
        <v>146</v>
      </c>
      <c r="C19" s="485"/>
      <c r="D19" s="485"/>
      <c r="E19" s="485"/>
      <c r="F19" s="82">
        <f>SUM(F17-F18)</f>
        <v>7</v>
      </c>
      <c r="G19" s="82">
        <f t="shared" ref="G19:M19" si="3">SUM(G17-G18)</f>
        <v>11</v>
      </c>
      <c r="H19" s="82">
        <f t="shared" si="3"/>
        <v>13</v>
      </c>
      <c r="I19" s="82">
        <f t="shared" si="3"/>
        <v>11</v>
      </c>
      <c r="J19" s="82">
        <f t="shared" si="3"/>
        <v>9</v>
      </c>
      <c r="K19" s="174">
        <v>8</v>
      </c>
      <c r="L19" s="82">
        <f t="shared" si="3"/>
        <v>0</v>
      </c>
      <c r="M19" s="90">
        <f t="shared" si="3"/>
        <v>0</v>
      </c>
      <c r="N19" s="53"/>
      <c r="O19" s="53"/>
      <c r="P19" s="53"/>
      <c r="Q19" s="53"/>
      <c r="R19" s="7"/>
      <c r="S19" s="7"/>
      <c r="T19" s="7"/>
      <c r="U19" s="7"/>
      <c r="V19" s="7"/>
      <c r="W19" s="7"/>
      <c r="X19" s="53"/>
      <c r="Y19" s="81"/>
      <c r="Z19" s="53"/>
      <c r="AA19" s="53"/>
      <c r="AB19" s="7"/>
      <c r="AC19" s="7"/>
      <c r="AD19" s="7"/>
      <c r="AE19" s="7"/>
      <c r="AF19" s="7"/>
      <c r="AG19" s="7"/>
      <c r="AH19" s="7"/>
      <c r="AI19" s="7"/>
      <c r="AJ19" s="7"/>
    </row>
    <row r="20" spans="1:36" x14ac:dyDescent="0.25">
      <c r="A20" s="7"/>
      <c r="B20" s="476" t="s">
        <v>147</v>
      </c>
      <c r="C20" s="477"/>
      <c r="D20" s="477"/>
      <c r="E20" s="477"/>
      <c r="F20" s="17">
        <v>13</v>
      </c>
      <c r="G20" s="17">
        <v>17</v>
      </c>
      <c r="H20" s="17">
        <v>22</v>
      </c>
      <c r="I20" s="17">
        <v>6</v>
      </c>
      <c r="J20" s="17">
        <v>15</v>
      </c>
      <c r="K20" s="175">
        <v>10</v>
      </c>
      <c r="L20" s="17"/>
      <c r="M20" s="91"/>
      <c r="N20" s="53"/>
      <c r="O20" s="53"/>
      <c r="P20" s="53"/>
      <c r="Q20" s="53"/>
      <c r="R20" s="7"/>
      <c r="S20" s="7"/>
      <c r="T20" s="7"/>
      <c r="U20" s="7"/>
      <c r="V20" s="7"/>
      <c r="W20" s="7"/>
      <c r="X20" s="53"/>
      <c r="Y20" s="81"/>
      <c r="Z20" s="53"/>
      <c r="AA20" s="53"/>
      <c r="AB20" s="7"/>
      <c r="AC20" s="7"/>
      <c r="AD20" s="7"/>
      <c r="AE20" s="7"/>
      <c r="AF20" s="7"/>
      <c r="AG20" s="7"/>
      <c r="AH20" s="7"/>
      <c r="AI20" s="7"/>
      <c r="AJ20" s="7"/>
    </row>
    <row r="21" spans="1:36" x14ac:dyDescent="0.25">
      <c r="A21" s="7"/>
      <c r="B21" s="476" t="s">
        <v>148</v>
      </c>
      <c r="C21" s="477"/>
      <c r="D21" s="477"/>
      <c r="E21" s="477"/>
      <c r="F21" s="17">
        <v>6</v>
      </c>
      <c r="G21" s="17">
        <v>5</v>
      </c>
      <c r="H21" s="17">
        <v>5</v>
      </c>
      <c r="I21" s="17">
        <v>5</v>
      </c>
      <c r="J21" s="17">
        <v>9</v>
      </c>
      <c r="K21" s="175">
        <v>3</v>
      </c>
      <c r="L21" s="17"/>
      <c r="M21" s="91"/>
      <c r="N21" s="53"/>
      <c r="O21" s="53"/>
      <c r="P21" s="53"/>
      <c r="Q21" s="53"/>
      <c r="R21" s="7"/>
      <c r="S21" s="7"/>
      <c r="T21" s="7"/>
      <c r="U21" s="7"/>
      <c r="V21" s="7"/>
      <c r="W21" s="7"/>
      <c r="X21" s="53"/>
      <c r="Y21" s="81"/>
      <c r="Z21" s="53"/>
      <c r="AA21" s="53"/>
      <c r="AB21" s="7"/>
      <c r="AC21" s="7"/>
      <c r="AD21" s="7"/>
      <c r="AE21" s="7"/>
      <c r="AF21" s="7"/>
      <c r="AG21" s="7"/>
      <c r="AH21" s="7"/>
      <c r="AI21" s="7"/>
      <c r="AJ21" s="7"/>
    </row>
    <row r="22" spans="1:36" x14ac:dyDescent="0.25">
      <c r="A22" s="7"/>
      <c r="B22" s="476" t="s">
        <v>149</v>
      </c>
      <c r="C22" s="477"/>
      <c r="D22" s="477"/>
      <c r="E22" s="477"/>
      <c r="F22" s="17">
        <v>44</v>
      </c>
      <c r="G22" s="17">
        <v>67</v>
      </c>
      <c r="H22" s="17">
        <v>69</v>
      </c>
      <c r="I22" s="17">
        <v>52</v>
      </c>
      <c r="J22" s="17">
        <v>63</v>
      </c>
      <c r="K22" s="175">
        <v>48</v>
      </c>
      <c r="L22" s="17"/>
      <c r="M22" s="91"/>
      <c r="N22" s="53"/>
      <c r="O22" s="53"/>
      <c r="P22" s="53"/>
      <c r="Q22" s="53"/>
      <c r="R22" s="7"/>
      <c r="S22" s="7"/>
      <c r="T22" s="7"/>
      <c r="U22" s="7"/>
      <c r="V22" s="7"/>
      <c r="W22" s="7"/>
      <c r="X22" s="53"/>
      <c r="Y22" s="81"/>
      <c r="Z22" s="53"/>
      <c r="AA22" s="53"/>
      <c r="AB22" s="7"/>
      <c r="AC22" s="7"/>
      <c r="AD22" s="7"/>
      <c r="AE22" s="7"/>
      <c r="AF22" s="7"/>
      <c r="AG22" s="7"/>
      <c r="AH22" s="7"/>
      <c r="AI22" s="7"/>
      <c r="AJ22" s="7"/>
    </row>
    <row r="23" spans="1:36" x14ac:dyDescent="0.25">
      <c r="A23" s="7"/>
      <c r="B23" s="476" t="s">
        <v>150</v>
      </c>
      <c r="C23" s="477"/>
      <c r="D23" s="477"/>
      <c r="E23" s="477"/>
      <c r="F23" s="17">
        <v>60</v>
      </c>
      <c r="G23" s="17">
        <v>29</v>
      </c>
      <c r="H23" s="17">
        <v>59</v>
      </c>
      <c r="I23" s="17">
        <v>58</v>
      </c>
      <c r="J23" s="17">
        <v>64</v>
      </c>
      <c r="K23" s="175">
        <v>45</v>
      </c>
      <c r="L23" s="17"/>
      <c r="M23" s="91"/>
      <c r="N23" s="53"/>
      <c r="O23" s="53"/>
      <c r="P23" s="53"/>
      <c r="Q23" s="53"/>
      <c r="R23" s="7"/>
      <c r="S23" s="7"/>
      <c r="T23" s="7"/>
      <c r="U23" s="7"/>
      <c r="V23" s="7"/>
      <c r="W23" s="7"/>
      <c r="X23" s="53"/>
      <c r="Y23" s="81"/>
      <c r="Z23" s="53"/>
      <c r="AA23" s="53"/>
      <c r="AB23" s="7"/>
      <c r="AC23" s="7"/>
      <c r="AD23" s="7"/>
      <c r="AE23" s="7"/>
      <c r="AF23" s="7"/>
      <c r="AG23" s="7"/>
      <c r="AH23" s="7"/>
      <c r="AI23" s="7"/>
      <c r="AJ23" s="7"/>
    </row>
    <row r="24" spans="1:36" x14ac:dyDescent="0.25">
      <c r="A24" s="7"/>
      <c r="B24" s="484" t="s">
        <v>151</v>
      </c>
      <c r="C24" s="485"/>
      <c r="D24" s="485"/>
      <c r="E24" s="485"/>
      <c r="F24" s="82">
        <f>SUM(F20-F21+F22-F23)</f>
        <v>-9</v>
      </c>
      <c r="G24" s="82">
        <f t="shared" ref="G24:M24" si="4">SUM(G20-G21+G22-G23)</f>
        <v>50</v>
      </c>
      <c r="H24" s="82">
        <f t="shared" si="4"/>
        <v>27</v>
      </c>
      <c r="I24" s="82">
        <f t="shared" si="4"/>
        <v>-5</v>
      </c>
      <c r="J24" s="82">
        <f t="shared" si="4"/>
        <v>5</v>
      </c>
      <c r="K24" s="174">
        <v>10</v>
      </c>
      <c r="L24" s="82">
        <f t="shared" si="4"/>
        <v>0</v>
      </c>
      <c r="M24" s="90">
        <f t="shared" si="4"/>
        <v>0</v>
      </c>
      <c r="N24" s="53"/>
      <c r="O24" s="53"/>
      <c r="P24" s="53"/>
      <c r="Q24" s="53"/>
      <c r="R24" s="7"/>
      <c r="S24" s="7"/>
      <c r="T24" s="7"/>
      <c r="U24" s="7"/>
      <c r="V24" s="7"/>
      <c r="W24" s="7"/>
      <c r="X24" s="7"/>
      <c r="Y24" s="7"/>
      <c r="Z24" s="7"/>
      <c r="AA24" s="7"/>
      <c r="AB24" s="7"/>
      <c r="AC24" s="7"/>
      <c r="AD24" s="7"/>
      <c r="AE24" s="7"/>
      <c r="AF24" s="7"/>
      <c r="AG24" s="7"/>
      <c r="AH24" s="7"/>
      <c r="AI24" s="7"/>
      <c r="AJ24" s="7"/>
    </row>
    <row r="25" spans="1:36" x14ac:dyDescent="0.25">
      <c r="A25" s="7"/>
      <c r="B25" s="476" t="s">
        <v>152</v>
      </c>
      <c r="C25" s="477"/>
      <c r="D25" s="477"/>
      <c r="E25" s="477"/>
      <c r="F25" s="17">
        <f>SUM(F19+F24)</f>
        <v>-2</v>
      </c>
      <c r="G25" s="17">
        <f t="shared" ref="G25:M25" si="5">SUM(G19+G24)</f>
        <v>61</v>
      </c>
      <c r="H25" s="17">
        <f t="shared" si="5"/>
        <v>40</v>
      </c>
      <c r="I25" s="17">
        <f t="shared" si="5"/>
        <v>6</v>
      </c>
      <c r="J25" s="17">
        <f t="shared" si="5"/>
        <v>14</v>
      </c>
      <c r="K25" s="175">
        <v>18</v>
      </c>
      <c r="L25" s="17">
        <f t="shared" si="5"/>
        <v>0</v>
      </c>
      <c r="M25" s="91">
        <f t="shared" si="5"/>
        <v>0</v>
      </c>
      <c r="N25" s="53"/>
      <c r="O25" s="53"/>
      <c r="P25" s="53"/>
      <c r="Q25" s="53"/>
      <c r="R25" s="7"/>
      <c r="S25" s="7"/>
      <c r="T25" s="7"/>
      <c r="U25" s="7"/>
      <c r="V25" s="7"/>
      <c r="W25" s="7"/>
      <c r="X25" s="7"/>
      <c r="Y25" s="7"/>
      <c r="Z25" s="7"/>
      <c r="AA25" s="7"/>
      <c r="AB25" s="7"/>
      <c r="AC25" s="7"/>
      <c r="AD25" s="7"/>
      <c r="AE25" s="7"/>
      <c r="AF25" s="7"/>
      <c r="AG25" s="7"/>
      <c r="AH25" s="7"/>
      <c r="AI25" s="7"/>
      <c r="AJ25" s="7"/>
    </row>
    <row r="26" spans="1:36" ht="11" thickBot="1" x14ac:dyDescent="0.3">
      <c r="A26" s="7"/>
      <c r="B26" s="478" t="s">
        <v>153</v>
      </c>
      <c r="C26" s="479"/>
      <c r="D26" s="479"/>
      <c r="E26" s="479"/>
      <c r="F26" s="92">
        <f>SUM(F16+F25)</f>
        <v>4280</v>
      </c>
      <c r="G26" s="92">
        <f t="shared" ref="G26:M26" si="6">SUM(G16+G25)</f>
        <v>4341</v>
      </c>
      <c r="H26" s="92">
        <f t="shared" si="6"/>
        <v>4381</v>
      </c>
      <c r="I26" s="92">
        <f t="shared" si="6"/>
        <v>4387</v>
      </c>
      <c r="J26" s="92">
        <f t="shared" si="6"/>
        <v>4401</v>
      </c>
      <c r="K26" s="176">
        <v>4419</v>
      </c>
      <c r="L26" s="92">
        <f t="shared" si="6"/>
        <v>4419</v>
      </c>
      <c r="M26" s="93">
        <f t="shared" si="6"/>
        <v>4419</v>
      </c>
      <c r="N26" s="53"/>
      <c r="O26" s="53"/>
      <c r="P26" s="53"/>
      <c r="Q26" s="53"/>
      <c r="R26" s="7"/>
      <c r="S26" s="7"/>
      <c r="T26" s="7"/>
      <c r="U26" s="7"/>
      <c r="V26" s="7"/>
      <c r="W26" s="7"/>
      <c r="X26" s="7"/>
      <c r="Y26" s="7"/>
      <c r="Z26" s="7"/>
      <c r="AA26" s="7"/>
      <c r="AB26" s="7"/>
      <c r="AC26" s="7"/>
      <c r="AD26" s="7"/>
      <c r="AE26" s="7"/>
      <c r="AF26" s="7"/>
      <c r="AG26" s="7"/>
      <c r="AH26" s="7"/>
      <c r="AI26" s="7"/>
      <c r="AJ26" s="7"/>
    </row>
    <row r="27" spans="1:36"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row>
    <row r="29" spans="1:36"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row>
    <row r="30" spans="1:36"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row>
    <row r="31" spans="1:36"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row>
    <row r="32" spans="1:36"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row>
    <row r="33" spans="1:36"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row>
    <row r="34" spans="1:36" x14ac:dyDescent="0.2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row>
  </sheetData>
  <mergeCells count="15">
    <mergeCell ref="B26:E26"/>
    <mergeCell ref="Y15:AA15"/>
    <mergeCell ref="B15:E15"/>
    <mergeCell ref="B20:E20"/>
    <mergeCell ref="B21:E21"/>
    <mergeCell ref="B22:E22"/>
    <mergeCell ref="B23:E23"/>
    <mergeCell ref="B24:E24"/>
    <mergeCell ref="B25:E25"/>
    <mergeCell ref="B19:E19"/>
    <mergeCell ref="C3:P3"/>
    <mergeCell ref="R3:AI3"/>
    <mergeCell ref="B16:E16"/>
    <mergeCell ref="B17:E17"/>
    <mergeCell ref="B18:E18"/>
  </mergeCells>
  <hyperlinks>
    <hyperlink ref="A1" location="FREMSIDE!A1" display="TILBAKE TIL FRAMSIDA"/>
  </hyperlinks>
  <pageMargins left="0.7" right="0.7" top="0.75" bottom="0.75" header="0.3" footer="0.3"/>
  <pageSetup paperSize="9" orientation="portrait" verticalDpi="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zoomScale="110" zoomScaleNormal="110" workbookViewId="0"/>
  </sheetViews>
  <sheetFormatPr baseColWidth="10" defaultColWidth="11.453125" defaultRowHeight="10.5" x14ac:dyDescent="0.25"/>
  <cols>
    <col min="1" max="1" width="1.453125" style="8" customWidth="1"/>
    <col min="2" max="2" width="20.1796875" style="8" customWidth="1"/>
    <col min="3" max="3" width="7" style="8" customWidth="1"/>
    <col min="4" max="4" width="7.1796875" style="8" customWidth="1"/>
    <col min="5" max="5" width="6.453125" style="8" customWidth="1"/>
    <col min="6" max="6" width="7.453125" style="8" customWidth="1"/>
    <col min="7" max="7" width="7" style="8" customWidth="1"/>
    <col min="8" max="8" width="6.453125" style="8" customWidth="1"/>
    <col min="9" max="9" width="7.453125" style="8" customWidth="1"/>
    <col min="10" max="10" width="5.7265625" style="8" customWidth="1"/>
    <col min="11" max="12" width="6.453125" style="8" customWidth="1"/>
    <col min="13" max="13" width="5.7265625" style="8" customWidth="1"/>
    <col min="14" max="15" width="6.7265625" style="8" customWidth="1"/>
    <col min="16" max="16" width="5.7265625" style="8" customWidth="1"/>
    <col min="17" max="17" width="6.54296875" style="8" customWidth="1"/>
    <col min="18" max="18" width="6.81640625" style="8" customWidth="1"/>
    <col min="19" max="19" width="5.7265625" style="8" customWidth="1"/>
    <col min="20" max="20" width="7" style="8" customWidth="1"/>
    <col min="21" max="42" width="5.7265625" style="8" customWidth="1"/>
    <col min="43" max="16384" width="11.453125" style="8"/>
  </cols>
  <sheetData>
    <row r="1" spans="1:41" ht="11" thickBot="1" x14ac:dyDescent="0.3">
      <c r="A1" s="11" t="s">
        <v>36</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x14ac:dyDescent="0.25">
      <c r="A2" s="7"/>
      <c r="B2" s="7"/>
      <c r="C2" s="165"/>
      <c r="D2" s="166">
        <v>0</v>
      </c>
      <c r="E2" s="167"/>
      <c r="F2" s="481">
        <v>1</v>
      </c>
      <c r="G2" s="482"/>
      <c r="H2" s="486"/>
      <c r="I2" s="481">
        <v>2</v>
      </c>
      <c r="J2" s="482"/>
      <c r="K2" s="486"/>
      <c r="L2" s="481">
        <v>3</v>
      </c>
      <c r="M2" s="482"/>
      <c r="N2" s="486"/>
      <c r="O2" s="481">
        <v>4</v>
      </c>
      <c r="P2" s="482"/>
      <c r="Q2" s="486"/>
      <c r="R2" s="481">
        <v>5</v>
      </c>
      <c r="S2" s="482"/>
      <c r="T2" s="486"/>
      <c r="U2" s="481">
        <v>6</v>
      </c>
      <c r="V2" s="482"/>
      <c r="W2" s="486"/>
      <c r="X2" s="481">
        <v>7</v>
      </c>
      <c r="Y2" s="482"/>
      <c r="Z2" s="486"/>
      <c r="AA2" s="481">
        <v>8</v>
      </c>
      <c r="AB2" s="482"/>
      <c r="AC2" s="486"/>
      <c r="AD2" s="481">
        <v>9</v>
      </c>
      <c r="AE2" s="482"/>
      <c r="AF2" s="486"/>
      <c r="AG2" s="481">
        <v>10</v>
      </c>
      <c r="AH2" s="482"/>
      <c r="AI2" s="486"/>
      <c r="AJ2" s="481">
        <v>11</v>
      </c>
      <c r="AK2" s="482"/>
      <c r="AL2" s="486"/>
      <c r="AM2" s="481">
        <v>12</v>
      </c>
      <c r="AN2" s="482"/>
      <c r="AO2" s="486"/>
    </row>
    <row r="3" spans="1:41" x14ac:dyDescent="0.25">
      <c r="A3" s="7"/>
      <c r="B3" s="108"/>
      <c r="C3" s="125" t="s">
        <v>157</v>
      </c>
      <c r="D3" s="12" t="s">
        <v>100</v>
      </c>
      <c r="E3" s="126" t="s">
        <v>103</v>
      </c>
      <c r="F3" s="125" t="s">
        <v>157</v>
      </c>
      <c r="G3" s="12" t="s">
        <v>100</v>
      </c>
      <c r="H3" s="126" t="s">
        <v>103</v>
      </c>
      <c r="I3" s="125" t="s">
        <v>157</v>
      </c>
      <c r="J3" s="12" t="s">
        <v>100</v>
      </c>
      <c r="K3" s="126" t="s">
        <v>103</v>
      </c>
      <c r="L3" s="125" t="s">
        <v>157</v>
      </c>
      <c r="M3" s="12" t="s">
        <v>100</v>
      </c>
      <c r="N3" s="126" t="s">
        <v>103</v>
      </c>
      <c r="O3" s="125" t="s">
        <v>157</v>
      </c>
      <c r="P3" s="12" t="s">
        <v>100</v>
      </c>
      <c r="Q3" s="126" t="s">
        <v>103</v>
      </c>
      <c r="R3" s="125" t="s">
        <v>157</v>
      </c>
      <c r="S3" s="12" t="s">
        <v>100</v>
      </c>
      <c r="T3" s="126" t="s">
        <v>103</v>
      </c>
      <c r="U3" s="125" t="s">
        <v>157</v>
      </c>
      <c r="V3" s="12" t="s">
        <v>100</v>
      </c>
      <c r="W3" s="126" t="s">
        <v>103</v>
      </c>
      <c r="X3" s="125" t="s">
        <v>157</v>
      </c>
      <c r="Y3" s="12" t="s">
        <v>100</v>
      </c>
      <c r="Z3" s="126" t="s">
        <v>103</v>
      </c>
      <c r="AA3" s="125" t="s">
        <v>157</v>
      </c>
      <c r="AB3" s="12" t="s">
        <v>100</v>
      </c>
      <c r="AC3" s="126" t="s">
        <v>103</v>
      </c>
      <c r="AD3" s="125" t="s">
        <v>157</v>
      </c>
      <c r="AE3" s="12" t="s">
        <v>100</v>
      </c>
      <c r="AF3" s="126" t="s">
        <v>103</v>
      </c>
      <c r="AG3" s="125" t="s">
        <v>157</v>
      </c>
      <c r="AH3" s="12" t="s">
        <v>100</v>
      </c>
      <c r="AI3" s="126" t="s">
        <v>103</v>
      </c>
      <c r="AJ3" s="125" t="s">
        <v>157</v>
      </c>
      <c r="AK3" s="12" t="s">
        <v>100</v>
      </c>
      <c r="AL3" s="126" t="s">
        <v>103</v>
      </c>
      <c r="AM3" s="125" t="s">
        <v>157</v>
      </c>
      <c r="AN3" s="12" t="s">
        <v>100</v>
      </c>
      <c r="AO3" s="126" t="s">
        <v>103</v>
      </c>
    </row>
    <row r="4" spans="1:41" x14ac:dyDescent="0.25">
      <c r="A4" s="7"/>
      <c r="B4" s="108"/>
      <c r="C4" s="127" t="s">
        <v>158</v>
      </c>
      <c r="D4" s="16" t="s">
        <v>156</v>
      </c>
      <c r="E4" s="128" t="s">
        <v>159</v>
      </c>
      <c r="F4" s="127" t="s">
        <v>158</v>
      </c>
      <c r="G4" s="16" t="s">
        <v>156</v>
      </c>
      <c r="H4" s="128" t="s">
        <v>159</v>
      </c>
      <c r="I4" s="127" t="s">
        <v>158</v>
      </c>
      <c r="J4" s="16" t="s">
        <v>156</v>
      </c>
      <c r="K4" s="128" t="s">
        <v>159</v>
      </c>
      <c r="L4" s="127" t="s">
        <v>158</v>
      </c>
      <c r="M4" s="16" t="s">
        <v>156</v>
      </c>
      <c r="N4" s="128" t="s">
        <v>159</v>
      </c>
      <c r="O4" s="127" t="s">
        <v>158</v>
      </c>
      <c r="P4" s="16" t="s">
        <v>156</v>
      </c>
      <c r="Q4" s="128" t="s">
        <v>159</v>
      </c>
      <c r="R4" s="127" t="s">
        <v>158</v>
      </c>
      <c r="S4" s="16" t="s">
        <v>156</v>
      </c>
      <c r="T4" s="128" t="s">
        <v>159</v>
      </c>
      <c r="U4" s="127" t="s">
        <v>158</v>
      </c>
      <c r="V4" s="16" t="s">
        <v>156</v>
      </c>
      <c r="W4" s="128" t="s">
        <v>159</v>
      </c>
      <c r="X4" s="127" t="s">
        <v>158</v>
      </c>
      <c r="Y4" s="16" t="s">
        <v>156</v>
      </c>
      <c r="Z4" s="128" t="s">
        <v>159</v>
      </c>
      <c r="AA4" s="127" t="s">
        <v>158</v>
      </c>
      <c r="AB4" s="16" t="s">
        <v>156</v>
      </c>
      <c r="AC4" s="128" t="s">
        <v>159</v>
      </c>
      <c r="AD4" s="127" t="s">
        <v>158</v>
      </c>
      <c r="AE4" s="16" t="s">
        <v>156</v>
      </c>
      <c r="AF4" s="128" t="s">
        <v>159</v>
      </c>
      <c r="AG4" s="127" t="s">
        <v>158</v>
      </c>
      <c r="AH4" s="16" t="s">
        <v>156</v>
      </c>
      <c r="AI4" s="128" t="s">
        <v>159</v>
      </c>
      <c r="AJ4" s="127" t="s">
        <v>158</v>
      </c>
      <c r="AK4" s="16" t="s">
        <v>156</v>
      </c>
      <c r="AL4" s="128" t="s">
        <v>159</v>
      </c>
      <c r="AM4" s="127" t="s">
        <v>158</v>
      </c>
      <c r="AN4" s="16" t="s">
        <v>156</v>
      </c>
      <c r="AO4" s="128" t="s">
        <v>159</v>
      </c>
    </row>
    <row r="5" spans="1:41" x14ac:dyDescent="0.25">
      <c r="A5" s="7"/>
      <c r="B5" s="109" t="s">
        <v>7</v>
      </c>
      <c r="C5" s="129">
        <v>20</v>
      </c>
      <c r="D5" s="130">
        <v>0.69</v>
      </c>
      <c r="E5" s="131">
        <f>SUM(C5*D5)</f>
        <v>13.799999999999999</v>
      </c>
      <c r="F5" s="129">
        <f>SUM(sentradm!C76)</f>
        <v>18</v>
      </c>
      <c r="G5" s="130">
        <f>SUM(sentradm!D76)</f>
        <v>0.74</v>
      </c>
      <c r="H5" s="131">
        <f>SUM(F5*G5)</f>
        <v>13.32</v>
      </c>
      <c r="I5" s="129">
        <f>SUM(sentradm!C77)</f>
        <v>18</v>
      </c>
      <c r="J5" s="130">
        <f>SUM(sentradm!D77)</f>
        <v>0.74</v>
      </c>
      <c r="K5" s="131">
        <f>SUM(I5*J5)</f>
        <v>13.32</v>
      </c>
      <c r="L5" s="129">
        <f>SUM(sentradm!$C78)</f>
        <v>18</v>
      </c>
      <c r="M5" s="130">
        <f>SUM(sentradm!$D78)</f>
        <v>0.74</v>
      </c>
      <c r="N5" s="131">
        <f>SUM(L5*M5)</f>
        <v>13.32</v>
      </c>
      <c r="O5" s="129">
        <f>SUM(sentradm!C79)</f>
        <v>18</v>
      </c>
      <c r="P5" s="130">
        <f>SUM(sentradm!D79)</f>
        <v>0.74</v>
      </c>
      <c r="Q5" s="131">
        <f t="shared" ref="Q5:Q27" si="0">SUM(O5*P5)</f>
        <v>13.32</v>
      </c>
      <c r="R5" s="129">
        <f>SUM(sentradm!C80)</f>
        <v>18</v>
      </c>
      <c r="S5" s="130">
        <f>SUM(sentradm!D80)</f>
        <v>0.74</v>
      </c>
      <c r="T5" s="131">
        <f t="shared" ref="T5:T27" si="1">SUM(R5*S5)</f>
        <v>13.32</v>
      </c>
      <c r="U5" s="129">
        <f>SUM(sentradm!C81)</f>
        <v>18</v>
      </c>
      <c r="V5" s="130">
        <f>SUM(sentradm!D81)</f>
        <v>0.72</v>
      </c>
      <c r="W5" s="131">
        <f t="shared" ref="W5:W27" si="2">SUM(U5*V5)</f>
        <v>12.959999999999999</v>
      </c>
      <c r="X5" s="129">
        <f>SUM(sentradm!C82)</f>
        <v>18</v>
      </c>
      <c r="Y5" s="130">
        <f>SUM(sentradm!D82)</f>
        <v>0.72</v>
      </c>
      <c r="Z5" s="131">
        <f t="shared" ref="Z5:Z27" si="3">SUM(X5*Y5)</f>
        <v>12.959999999999999</v>
      </c>
      <c r="AA5" s="129">
        <f>SUM(sentradm!C83)</f>
        <v>18</v>
      </c>
      <c r="AB5" s="130">
        <f>SUM(sentradm!D83)</f>
        <v>0</v>
      </c>
      <c r="AC5" s="131">
        <f t="shared" ref="AC5:AC27" si="4">SUM(AA5*AB5)</f>
        <v>0</v>
      </c>
      <c r="AD5" s="129">
        <f>SUM(sentradm!C84)</f>
        <v>18</v>
      </c>
      <c r="AE5" s="130">
        <f>SUM(sentradm!D84)</f>
        <v>0</v>
      </c>
      <c r="AF5" s="131">
        <f t="shared" ref="AF5:AF27" si="5">SUM(AD5*AE5)</f>
        <v>0</v>
      </c>
      <c r="AG5" s="129">
        <f>SUM(sentradm!C85)</f>
        <v>18</v>
      </c>
      <c r="AH5" s="130">
        <f>SUM(sentradm!D85)</f>
        <v>0</v>
      </c>
      <c r="AI5" s="131">
        <f t="shared" ref="AI5:AI27" si="6">SUM(AG5*AH5)</f>
        <v>0</v>
      </c>
      <c r="AJ5" s="129">
        <f>SUM(sentradm!C86)</f>
        <v>18</v>
      </c>
      <c r="AK5" s="130">
        <f>SUM(sentradm!D86)</f>
        <v>0</v>
      </c>
      <c r="AL5" s="131">
        <f t="shared" ref="AL5:AL27" si="7">SUM(AJ5*AK5)</f>
        <v>0</v>
      </c>
      <c r="AM5" s="129">
        <f>SUM(sentradm!C87)</f>
        <v>18</v>
      </c>
      <c r="AN5" s="130">
        <f>SUM(sentradm!D87)</f>
        <v>0</v>
      </c>
      <c r="AO5" s="131">
        <f t="shared" ref="AO5:AO27" si="8">SUM(AM5*AN5)</f>
        <v>0</v>
      </c>
    </row>
    <row r="6" spans="1:41" x14ac:dyDescent="0.25">
      <c r="A6" s="7"/>
      <c r="B6" s="109" t="s">
        <v>0</v>
      </c>
      <c r="C6" s="132">
        <v>15</v>
      </c>
      <c r="D6" s="124">
        <v>0.65</v>
      </c>
      <c r="E6" s="131">
        <f t="shared" ref="E6:E27" si="9">SUM(C6*D6)</f>
        <v>9.75</v>
      </c>
      <c r="F6" s="132">
        <f>SUM(reinhald!C105)</f>
        <v>13</v>
      </c>
      <c r="G6" s="124">
        <f>SUM(reinhald!D105)</f>
        <v>0.75</v>
      </c>
      <c r="H6" s="131">
        <f t="shared" ref="H6:H27" si="10">SUM(F6*G6)</f>
        <v>9.75</v>
      </c>
      <c r="I6" s="132">
        <f>SUM(reinhald!C106)</f>
        <v>13</v>
      </c>
      <c r="J6" s="124">
        <f>SUM(reinhald!D106)</f>
        <v>0.73</v>
      </c>
      <c r="K6" s="131">
        <f t="shared" ref="K6:K27" si="11">SUM(I6*J6)</f>
        <v>9.49</v>
      </c>
      <c r="L6" s="132">
        <f>SUM(reinhald!C107)</f>
        <v>13</v>
      </c>
      <c r="M6" s="132">
        <f>SUM(reinhald!D107)</f>
        <v>0.69</v>
      </c>
      <c r="N6" s="131">
        <f t="shared" ref="N6:N27" si="12">SUM(L6*M6)</f>
        <v>8.9699999999999989</v>
      </c>
      <c r="O6" s="132">
        <f>SUM(reinhald!C108)</f>
        <v>13</v>
      </c>
      <c r="P6" s="132">
        <f>SUM(reinhald!D108)</f>
        <v>0.68</v>
      </c>
      <c r="Q6" s="131">
        <f t="shared" si="0"/>
        <v>8.84</v>
      </c>
      <c r="R6" s="132">
        <f>SUM(reinhald!C109)</f>
        <v>13</v>
      </c>
      <c r="S6" s="132">
        <f>SUM(reinhald!D109)</f>
        <v>0.67</v>
      </c>
      <c r="T6" s="131">
        <f t="shared" si="1"/>
        <v>8.7100000000000009</v>
      </c>
      <c r="U6" s="132">
        <f>SUM(reinhald!C110)</f>
        <v>13</v>
      </c>
      <c r="V6" s="132">
        <f>SUM(reinhald!D110)</f>
        <v>0.67</v>
      </c>
      <c r="W6" s="131">
        <f t="shared" si="2"/>
        <v>8.7100000000000009</v>
      </c>
      <c r="X6" s="132">
        <f>SUM(reinhald!C111)</f>
        <v>13</v>
      </c>
      <c r="Y6" s="132">
        <f>SUM(reinhald!D111)</f>
        <v>0.67</v>
      </c>
      <c r="Z6" s="131">
        <f t="shared" si="3"/>
        <v>8.7100000000000009</v>
      </c>
      <c r="AA6" s="132">
        <f>SUM(reinhald!C112)</f>
        <v>13</v>
      </c>
      <c r="AB6" s="132">
        <f>SUM(reinhald!D112)</f>
        <v>0</v>
      </c>
      <c r="AC6" s="131">
        <f t="shared" si="4"/>
        <v>0</v>
      </c>
      <c r="AD6" s="132">
        <f>SUM(reinhald!C113)</f>
        <v>13</v>
      </c>
      <c r="AE6" s="132">
        <f>SUM(reinhald!D113)</f>
        <v>0</v>
      </c>
      <c r="AF6" s="131">
        <f t="shared" si="5"/>
        <v>0</v>
      </c>
      <c r="AG6" s="132">
        <f>SUM(reinhald!C114)</f>
        <v>13</v>
      </c>
      <c r="AH6" s="132">
        <f>SUM(reinhald!D114)</f>
        <v>0</v>
      </c>
      <c r="AI6" s="131">
        <f t="shared" si="6"/>
        <v>0</v>
      </c>
      <c r="AJ6" s="132">
        <f>SUM(reinhald!C115)</f>
        <v>13</v>
      </c>
      <c r="AK6" s="132">
        <f>SUM(reinhald!D115)</f>
        <v>0</v>
      </c>
      <c r="AL6" s="131">
        <f t="shared" si="7"/>
        <v>0</v>
      </c>
      <c r="AM6" s="132">
        <f>SUM(reinhald!C116)</f>
        <v>13</v>
      </c>
      <c r="AN6" s="132">
        <f>SUM(reinhald!D116)</f>
        <v>0</v>
      </c>
      <c r="AO6" s="131">
        <f t="shared" si="8"/>
        <v>0</v>
      </c>
    </row>
    <row r="7" spans="1:41" x14ac:dyDescent="0.25">
      <c r="A7" s="7"/>
      <c r="B7" s="109" t="s">
        <v>1</v>
      </c>
      <c r="C7" s="132">
        <v>1</v>
      </c>
      <c r="D7" s="124">
        <v>1</v>
      </c>
      <c r="E7" s="131">
        <f t="shared" si="9"/>
        <v>1</v>
      </c>
      <c r="F7" s="132">
        <f>SUM('pol st'!C94)</f>
        <v>0</v>
      </c>
      <c r="G7" s="124">
        <f>SUM('pol st'!D94)</f>
        <v>0</v>
      </c>
      <c r="H7" s="131">
        <f t="shared" si="10"/>
        <v>0</v>
      </c>
      <c r="I7" s="132">
        <f>SUM('pol st'!C95)</f>
        <v>0</v>
      </c>
      <c r="J7" s="124">
        <f>SUM('pol st'!D95)</f>
        <v>0</v>
      </c>
      <c r="K7" s="131">
        <f t="shared" si="11"/>
        <v>0</v>
      </c>
      <c r="L7" s="132">
        <f>SUM('pol st'!C96)</f>
        <v>0</v>
      </c>
      <c r="M7" s="124">
        <f>SUM('pol st'!D96)</f>
        <v>0</v>
      </c>
      <c r="N7" s="131">
        <f t="shared" si="12"/>
        <v>0</v>
      </c>
      <c r="O7" s="132">
        <f>SUM('pol st'!$C97)</f>
        <v>0</v>
      </c>
      <c r="P7" s="124">
        <f>SUM('pol st'!$C97)</f>
        <v>0</v>
      </c>
      <c r="Q7" s="131">
        <f t="shared" si="0"/>
        <v>0</v>
      </c>
      <c r="R7" s="132">
        <f>SUM('pol st'!$C98)</f>
        <v>0</v>
      </c>
      <c r="S7" s="124">
        <f>SUM('pol st'!$C98)</f>
        <v>0</v>
      </c>
      <c r="T7" s="131">
        <f t="shared" si="1"/>
        <v>0</v>
      </c>
      <c r="U7" s="132"/>
      <c r="V7" s="124"/>
      <c r="W7" s="131">
        <f t="shared" si="2"/>
        <v>0</v>
      </c>
      <c r="X7" s="132"/>
      <c r="Y7" s="124"/>
      <c r="Z7" s="131">
        <f t="shared" si="3"/>
        <v>0</v>
      </c>
      <c r="AA7" s="132"/>
      <c r="AB7" s="124"/>
      <c r="AC7" s="131">
        <f t="shared" si="4"/>
        <v>0</v>
      </c>
      <c r="AD7" s="132"/>
      <c r="AE7" s="124"/>
      <c r="AF7" s="131">
        <f t="shared" si="5"/>
        <v>0</v>
      </c>
      <c r="AG7" s="132"/>
      <c r="AH7" s="124"/>
      <c r="AI7" s="131">
        <f t="shared" si="6"/>
        <v>0</v>
      </c>
      <c r="AJ7" s="132"/>
      <c r="AK7" s="124"/>
      <c r="AL7" s="131">
        <f t="shared" si="7"/>
        <v>0</v>
      </c>
      <c r="AM7" s="132"/>
      <c r="AN7" s="124"/>
      <c r="AO7" s="131">
        <f t="shared" si="8"/>
        <v>0</v>
      </c>
    </row>
    <row r="8" spans="1:41" x14ac:dyDescent="0.25">
      <c r="A8" s="7"/>
      <c r="B8" s="109" t="s">
        <v>10</v>
      </c>
      <c r="C8" s="132">
        <v>46</v>
      </c>
      <c r="D8" s="124">
        <v>0.68</v>
      </c>
      <c r="E8" s="131">
        <f t="shared" si="9"/>
        <v>31.28</v>
      </c>
      <c r="F8" s="132">
        <f>SUM('Skodje b skule'!C98)</f>
        <v>39</v>
      </c>
      <c r="G8" s="124">
        <f>SUM('Skodje b skule'!D98)</f>
        <v>0.79</v>
      </c>
      <c r="H8" s="131">
        <f t="shared" si="10"/>
        <v>30.810000000000002</v>
      </c>
      <c r="I8" s="132">
        <f>SUM('Skodje b skule'!$C99)</f>
        <v>39</v>
      </c>
      <c r="J8" s="124">
        <f>SUM('Skodje b skule'!$D99)</f>
        <v>0.79</v>
      </c>
      <c r="K8" s="131">
        <f t="shared" si="11"/>
        <v>30.810000000000002</v>
      </c>
      <c r="L8" s="132">
        <f>SUM('Skodje b skule'!$C100)</f>
        <v>41</v>
      </c>
      <c r="M8" s="124">
        <f>SUM('Skodje b skule'!$D100)</f>
        <v>0.76</v>
      </c>
      <c r="N8" s="131">
        <f t="shared" si="12"/>
        <v>31.16</v>
      </c>
      <c r="O8" s="132">
        <f>SUM('Skodje b skule'!$C101)</f>
        <v>41</v>
      </c>
      <c r="P8" s="124">
        <f>SUM('Skodje b skule'!$D101)</f>
        <v>0.76</v>
      </c>
      <c r="Q8" s="131">
        <f t="shared" si="0"/>
        <v>31.16</v>
      </c>
      <c r="R8" s="132">
        <f>SUM('Skodje b skule'!$C102)</f>
        <v>41</v>
      </c>
      <c r="S8" s="124">
        <f>SUM('Skodje b skule'!$D102)</f>
        <v>0.76</v>
      </c>
      <c r="T8" s="131">
        <f t="shared" si="1"/>
        <v>31.16</v>
      </c>
      <c r="U8" s="132"/>
      <c r="V8" s="124"/>
      <c r="W8" s="131">
        <f t="shared" si="2"/>
        <v>0</v>
      </c>
      <c r="X8" s="132"/>
      <c r="Y8" s="124"/>
      <c r="Z8" s="131">
        <f t="shared" si="3"/>
        <v>0</v>
      </c>
      <c r="AA8" s="132"/>
      <c r="AB8" s="124"/>
      <c r="AC8" s="131">
        <f t="shared" si="4"/>
        <v>0</v>
      </c>
      <c r="AD8" s="132"/>
      <c r="AE8" s="124"/>
      <c r="AF8" s="131">
        <f t="shared" si="5"/>
        <v>0</v>
      </c>
      <c r="AG8" s="132"/>
      <c r="AH8" s="124"/>
      <c r="AI8" s="131">
        <f t="shared" si="6"/>
        <v>0</v>
      </c>
      <c r="AJ8" s="132"/>
      <c r="AK8" s="124"/>
      <c r="AL8" s="131">
        <f t="shared" si="7"/>
        <v>0</v>
      </c>
      <c r="AM8" s="132"/>
      <c r="AN8" s="124"/>
      <c r="AO8" s="131">
        <f t="shared" si="8"/>
        <v>0</v>
      </c>
    </row>
    <row r="9" spans="1:41" x14ac:dyDescent="0.25">
      <c r="A9" s="7"/>
      <c r="B9" s="109" t="s">
        <v>11</v>
      </c>
      <c r="C9" s="132">
        <v>32</v>
      </c>
      <c r="D9" s="124">
        <v>0.77</v>
      </c>
      <c r="E9" s="131">
        <f t="shared" si="9"/>
        <v>24.64</v>
      </c>
      <c r="F9" s="132">
        <f>SUM('Skodje u skole'!C87)</f>
        <v>29</v>
      </c>
      <c r="G9" s="124">
        <f>SUM('Skodje u skole'!D87)</f>
        <v>0.81</v>
      </c>
      <c r="H9" s="131">
        <f t="shared" si="10"/>
        <v>23.490000000000002</v>
      </c>
      <c r="I9" s="132">
        <f>SUM('Skodje u skole'!$C88)</f>
        <v>30</v>
      </c>
      <c r="J9" s="124">
        <f>SUM('Skodje u skole'!$D88)</f>
        <v>0.79</v>
      </c>
      <c r="K9" s="131">
        <f t="shared" si="11"/>
        <v>23.700000000000003</v>
      </c>
      <c r="L9" s="132">
        <f>SUM('Skodje u skole'!$C89)</f>
        <v>30</v>
      </c>
      <c r="M9" s="124">
        <f>SUM('Skodje u skole'!$D89)</f>
        <v>0.79</v>
      </c>
      <c r="N9" s="131">
        <f t="shared" si="12"/>
        <v>23.700000000000003</v>
      </c>
      <c r="O9" s="132">
        <f>SUM('Skodje u skole'!$C90)</f>
        <v>30</v>
      </c>
      <c r="P9" s="124">
        <f>SUM('Skodje u skole'!$D90)</f>
        <v>0.79</v>
      </c>
      <c r="Q9" s="131">
        <f t="shared" si="0"/>
        <v>23.700000000000003</v>
      </c>
      <c r="R9" s="132">
        <f>SUM('Skodje u skole'!$C91)</f>
        <v>30</v>
      </c>
      <c r="S9" s="124">
        <f>SUM('Skodje u skole'!$D91)</f>
        <v>0.79</v>
      </c>
      <c r="T9" s="131">
        <f t="shared" si="1"/>
        <v>23.700000000000003</v>
      </c>
      <c r="U9" s="132"/>
      <c r="V9" s="124"/>
      <c r="W9" s="131">
        <f t="shared" si="2"/>
        <v>0</v>
      </c>
      <c r="X9" s="132"/>
      <c r="Y9" s="124"/>
      <c r="Z9" s="131">
        <f t="shared" si="3"/>
        <v>0</v>
      </c>
      <c r="AA9" s="132"/>
      <c r="AB9" s="124"/>
      <c r="AC9" s="131">
        <f t="shared" si="4"/>
        <v>0</v>
      </c>
      <c r="AD9" s="132"/>
      <c r="AE9" s="124"/>
      <c r="AF9" s="131">
        <f t="shared" si="5"/>
        <v>0</v>
      </c>
      <c r="AG9" s="132"/>
      <c r="AH9" s="124"/>
      <c r="AI9" s="131">
        <f t="shared" si="6"/>
        <v>0</v>
      </c>
      <c r="AJ9" s="132"/>
      <c r="AK9" s="124"/>
      <c r="AL9" s="131">
        <f t="shared" si="7"/>
        <v>0</v>
      </c>
      <c r="AM9" s="132"/>
      <c r="AN9" s="124"/>
      <c r="AO9" s="131">
        <f t="shared" si="8"/>
        <v>0</v>
      </c>
    </row>
    <row r="10" spans="1:41" x14ac:dyDescent="0.25">
      <c r="A10" s="7"/>
      <c r="B10" s="109" t="s">
        <v>12</v>
      </c>
      <c r="C10" s="132">
        <v>44</v>
      </c>
      <c r="D10" s="124">
        <v>0.66</v>
      </c>
      <c r="E10" s="131">
        <f t="shared" si="9"/>
        <v>29.040000000000003</v>
      </c>
      <c r="F10" s="132">
        <f>SUM('Skodje b hage'!C84)</f>
        <v>40</v>
      </c>
      <c r="G10" s="124">
        <f>SUM('Skodje b hage'!D84)</f>
        <v>0.81</v>
      </c>
      <c r="H10" s="131">
        <f t="shared" si="10"/>
        <v>32.400000000000006</v>
      </c>
      <c r="I10" s="132">
        <f>SUM('Skodje b hage'!$C85)</f>
        <v>40</v>
      </c>
      <c r="J10" s="124">
        <f>SUM('Skodje b hage'!$D85)</f>
        <v>0.81</v>
      </c>
      <c r="K10" s="131">
        <f t="shared" si="11"/>
        <v>32.400000000000006</v>
      </c>
      <c r="L10" s="132">
        <f>SUM('Skodje b hage'!$C86)</f>
        <v>40</v>
      </c>
      <c r="M10" s="124">
        <f>SUM('Skodje b hage'!$D86)</f>
        <v>0.81</v>
      </c>
      <c r="N10" s="131">
        <f t="shared" si="12"/>
        <v>32.400000000000006</v>
      </c>
      <c r="O10" s="132">
        <f>SUM('Skodje b hage'!$C87)</f>
        <v>40</v>
      </c>
      <c r="P10" s="124">
        <f>SUM('Skodje b hage'!$D87)</f>
        <v>0.81</v>
      </c>
      <c r="Q10" s="131">
        <f t="shared" si="0"/>
        <v>32.400000000000006</v>
      </c>
      <c r="R10" s="132">
        <f>SUM('Skodje b hage'!$C88)</f>
        <v>40</v>
      </c>
      <c r="S10" s="124">
        <f>SUM('Skodje b hage'!$D88)</f>
        <v>0.78</v>
      </c>
      <c r="T10" s="131">
        <f t="shared" si="1"/>
        <v>31.200000000000003</v>
      </c>
      <c r="U10" s="132"/>
      <c r="V10" s="124"/>
      <c r="W10" s="131">
        <f t="shared" si="2"/>
        <v>0</v>
      </c>
      <c r="X10" s="132"/>
      <c r="Y10" s="124"/>
      <c r="Z10" s="131">
        <f t="shared" si="3"/>
        <v>0</v>
      </c>
      <c r="AA10" s="132"/>
      <c r="AB10" s="124"/>
      <c r="AC10" s="131">
        <f t="shared" si="4"/>
        <v>0</v>
      </c>
      <c r="AD10" s="132"/>
      <c r="AE10" s="124"/>
      <c r="AF10" s="131">
        <f t="shared" si="5"/>
        <v>0</v>
      </c>
      <c r="AG10" s="132"/>
      <c r="AH10" s="124"/>
      <c r="AI10" s="131">
        <f t="shared" si="6"/>
        <v>0</v>
      </c>
      <c r="AJ10" s="132"/>
      <c r="AK10" s="124"/>
      <c r="AL10" s="131">
        <f t="shared" si="7"/>
        <v>0</v>
      </c>
      <c r="AM10" s="132"/>
      <c r="AN10" s="124"/>
      <c r="AO10" s="131">
        <f t="shared" si="8"/>
        <v>0</v>
      </c>
    </row>
    <row r="11" spans="1:41" x14ac:dyDescent="0.25">
      <c r="A11" s="7"/>
      <c r="B11" s="109" t="s">
        <v>93</v>
      </c>
      <c r="C11" s="132">
        <v>36</v>
      </c>
      <c r="D11" s="124">
        <v>0.68</v>
      </c>
      <c r="E11" s="131">
        <f t="shared" si="9"/>
        <v>24.48</v>
      </c>
      <c r="F11" s="132">
        <f>SUM('Valle skule_sfo'!C91)</f>
        <v>15</v>
      </c>
      <c r="G11" s="124">
        <f>SUM('Valle skule_sfo'!D91)</f>
        <v>0.87</v>
      </c>
      <c r="H11" s="131">
        <f t="shared" si="10"/>
        <v>13.05</v>
      </c>
      <c r="I11" s="132">
        <f>SUM('Valle skule_sfo'!$C92)</f>
        <v>15</v>
      </c>
      <c r="J11" s="124">
        <f>SUM('Valle skule_sfo'!$D92)</f>
        <v>0.87</v>
      </c>
      <c r="K11" s="131">
        <f t="shared" si="11"/>
        <v>13.05</v>
      </c>
      <c r="L11" s="132">
        <f>SUM('Valle skule_sfo'!$C93)</f>
        <v>15</v>
      </c>
      <c r="M11" s="124">
        <f>SUM('Valle skule_sfo'!$D93)</f>
        <v>0.87</v>
      </c>
      <c r="N11" s="131">
        <f t="shared" si="12"/>
        <v>13.05</v>
      </c>
      <c r="O11" s="132">
        <f>SUM('Valle skule_sfo'!$C94)</f>
        <v>15</v>
      </c>
      <c r="P11" s="124">
        <f>SUM('Valle skule_sfo'!$D94)</f>
        <v>0.85</v>
      </c>
      <c r="Q11" s="131">
        <f t="shared" si="0"/>
        <v>12.75</v>
      </c>
      <c r="R11" s="132">
        <f>SUM('Valle skule_sfo'!$C95)</f>
        <v>15</v>
      </c>
      <c r="S11" s="124">
        <f>SUM('Valle skule_sfo'!$D95)</f>
        <v>0.85</v>
      </c>
      <c r="T11" s="131">
        <f t="shared" si="1"/>
        <v>12.75</v>
      </c>
      <c r="U11" s="132"/>
      <c r="V11" s="124"/>
      <c r="W11" s="131">
        <f t="shared" si="2"/>
        <v>0</v>
      </c>
      <c r="X11" s="132"/>
      <c r="Y11" s="124"/>
      <c r="Z11" s="131">
        <f t="shared" si="3"/>
        <v>0</v>
      </c>
      <c r="AA11" s="132"/>
      <c r="AB11" s="124"/>
      <c r="AC11" s="131">
        <f t="shared" si="4"/>
        <v>0</v>
      </c>
      <c r="AD11" s="132"/>
      <c r="AE11" s="124"/>
      <c r="AF11" s="131">
        <f t="shared" si="5"/>
        <v>0</v>
      </c>
      <c r="AG11" s="132"/>
      <c r="AH11" s="124"/>
      <c r="AI11" s="131">
        <f t="shared" si="6"/>
        <v>0</v>
      </c>
      <c r="AJ11" s="132"/>
      <c r="AK11" s="124"/>
      <c r="AL11" s="131">
        <f t="shared" si="7"/>
        <v>0</v>
      </c>
      <c r="AM11" s="132"/>
      <c r="AN11" s="124"/>
      <c r="AO11" s="131">
        <f t="shared" si="8"/>
        <v>0</v>
      </c>
    </row>
    <row r="12" spans="1:41" x14ac:dyDescent="0.25">
      <c r="A12" s="7"/>
      <c r="B12" s="109" t="s">
        <v>94</v>
      </c>
      <c r="C12" s="132"/>
      <c r="D12" s="124"/>
      <c r="E12" s="131">
        <f t="shared" si="9"/>
        <v>0</v>
      </c>
      <c r="F12" s="132">
        <f>SUM('Valle b hage'!C100)</f>
        <v>15</v>
      </c>
      <c r="G12" s="124">
        <f>SUM('Valle b hage'!D100)</f>
        <v>0.87</v>
      </c>
      <c r="H12" s="131">
        <f t="shared" si="10"/>
        <v>13.05</v>
      </c>
      <c r="I12" s="132">
        <f>SUM('Valle b hage'!$C101)</f>
        <v>15</v>
      </c>
      <c r="J12" s="124">
        <f>SUM('Valle b hage'!$D101)</f>
        <v>0.87</v>
      </c>
      <c r="K12" s="131">
        <f t="shared" si="11"/>
        <v>13.05</v>
      </c>
      <c r="L12" s="132">
        <f>SUM('Valle b hage'!$C102)</f>
        <v>15</v>
      </c>
      <c r="M12" s="124">
        <f>SUM('Valle b hage'!$D102)</f>
        <v>0.87</v>
      </c>
      <c r="N12" s="131">
        <f t="shared" si="12"/>
        <v>13.05</v>
      </c>
      <c r="O12" s="132">
        <f>SUM('Valle b hage'!$C103)</f>
        <v>15</v>
      </c>
      <c r="P12" s="124">
        <f>SUM('Valle b hage'!$D103)</f>
        <v>0.86</v>
      </c>
      <c r="Q12" s="131">
        <f t="shared" si="0"/>
        <v>12.9</v>
      </c>
      <c r="R12" s="132">
        <f>SUM('Valle b hage'!$C104)</f>
        <v>15</v>
      </c>
      <c r="S12" s="124">
        <f>SUM('Valle b hage'!$D104)</f>
        <v>0.85</v>
      </c>
      <c r="T12" s="131">
        <f t="shared" si="1"/>
        <v>12.75</v>
      </c>
      <c r="U12" s="132"/>
      <c r="V12" s="124"/>
      <c r="W12" s="131">
        <f t="shared" si="2"/>
        <v>0</v>
      </c>
      <c r="X12" s="132"/>
      <c r="Y12" s="124"/>
      <c r="Z12" s="131">
        <f t="shared" si="3"/>
        <v>0</v>
      </c>
      <c r="AA12" s="132"/>
      <c r="AB12" s="124"/>
      <c r="AC12" s="131">
        <f t="shared" si="4"/>
        <v>0</v>
      </c>
      <c r="AD12" s="132"/>
      <c r="AE12" s="124"/>
      <c r="AF12" s="131">
        <f t="shared" si="5"/>
        <v>0</v>
      </c>
      <c r="AG12" s="132"/>
      <c r="AH12" s="124"/>
      <c r="AI12" s="131">
        <f t="shared" si="6"/>
        <v>0</v>
      </c>
      <c r="AJ12" s="132"/>
      <c r="AK12" s="124"/>
      <c r="AL12" s="131">
        <f t="shared" si="7"/>
        <v>0</v>
      </c>
      <c r="AM12" s="132"/>
      <c r="AN12" s="124"/>
      <c r="AO12" s="131">
        <f t="shared" si="8"/>
        <v>0</v>
      </c>
    </row>
    <row r="13" spans="1:41" x14ac:dyDescent="0.25">
      <c r="A13" s="7"/>
      <c r="B13" s="109" t="s">
        <v>96</v>
      </c>
      <c r="C13" s="132">
        <v>29</v>
      </c>
      <c r="D13" s="124">
        <v>0.7</v>
      </c>
      <c r="E13" s="131">
        <f t="shared" si="9"/>
        <v>20.299999999999997</v>
      </c>
      <c r="F13" s="132">
        <f>SUM('Stette skule_sfo'!C85)</f>
        <v>12</v>
      </c>
      <c r="G13" s="124">
        <f>SUM('Stette skule_sfo'!D85)</f>
        <v>0.77</v>
      </c>
      <c r="H13" s="131">
        <f t="shared" si="10"/>
        <v>9.24</v>
      </c>
      <c r="I13" s="132">
        <f>SUM('Stette skule_sfo'!$C86)</f>
        <v>12</v>
      </c>
      <c r="J13" s="124">
        <f>SUM('Stette skule_sfo'!$D86)</f>
        <v>0.77</v>
      </c>
      <c r="K13" s="131">
        <f t="shared" si="11"/>
        <v>9.24</v>
      </c>
      <c r="L13" s="132">
        <f>SUM('Stette skule_sfo'!$C87)</f>
        <v>12</v>
      </c>
      <c r="M13" s="124">
        <f>SUM('Stette skule_sfo'!$D87)</f>
        <v>0.77</v>
      </c>
      <c r="N13" s="131">
        <f t="shared" si="12"/>
        <v>9.24</v>
      </c>
      <c r="O13" s="132">
        <f>SUM('Stette skule_sfo'!$C88)</f>
        <v>12</v>
      </c>
      <c r="P13" s="124">
        <f>SUM('Stette skule_sfo'!$D88)</f>
        <v>0.77</v>
      </c>
      <c r="Q13" s="131">
        <f t="shared" si="0"/>
        <v>9.24</v>
      </c>
      <c r="R13" s="132">
        <f>SUM('Stette skule_sfo'!$C89)</f>
        <v>12</v>
      </c>
      <c r="S13" s="124">
        <f>SUM('Stette skule_sfo'!$D89)</f>
        <v>0.77</v>
      </c>
      <c r="T13" s="131">
        <f t="shared" si="1"/>
        <v>9.24</v>
      </c>
      <c r="U13" s="132"/>
      <c r="V13" s="124"/>
      <c r="W13" s="131">
        <f t="shared" si="2"/>
        <v>0</v>
      </c>
      <c r="X13" s="132"/>
      <c r="Y13" s="124"/>
      <c r="Z13" s="131">
        <f t="shared" si="3"/>
        <v>0</v>
      </c>
      <c r="AA13" s="132"/>
      <c r="AB13" s="124"/>
      <c r="AC13" s="131">
        <f t="shared" si="4"/>
        <v>0</v>
      </c>
      <c r="AD13" s="132"/>
      <c r="AE13" s="124"/>
      <c r="AF13" s="131">
        <f t="shared" si="5"/>
        <v>0</v>
      </c>
      <c r="AG13" s="132"/>
      <c r="AH13" s="124"/>
      <c r="AI13" s="131">
        <f t="shared" si="6"/>
        <v>0</v>
      </c>
      <c r="AJ13" s="132"/>
      <c r="AK13" s="124"/>
      <c r="AL13" s="131">
        <f t="shared" si="7"/>
        <v>0</v>
      </c>
      <c r="AM13" s="132"/>
      <c r="AN13" s="124"/>
      <c r="AO13" s="131">
        <f t="shared" si="8"/>
        <v>0</v>
      </c>
    </row>
    <row r="14" spans="1:41" x14ac:dyDescent="0.25">
      <c r="A14" s="7"/>
      <c r="B14" s="109" t="s">
        <v>95</v>
      </c>
      <c r="C14" s="132"/>
      <c r="D14" s="124"/>
      <c r="E14" s="131">
        <f t="shared" si="9"/>
        <v>0</v>
      </c>
      <c r="F14" s="132">
        <f>SUM('stette bhg'!C99)</f>
        <v>15</v>
      </c>
      <c r="G14" s="124">
        <f>SUM('stette bhg'!D99)</f>
        <v>0.88</v>
      </c>
      <c r="H14" s="131">
        <f t="shared" si="10"/>
        <v>13.2</v>
      </c>
      <c r="I14" s="132">
        <f>SUM('stette bhg'!$C100)</f>
        <v>15</v>
      </c>
      <c r="J14" s="124">
        <f>SUM('stette bhg'!$D100)</f>
        <v>0.88</v>
      </c>
      <c r="K14" s="131">
        <f t="shared" si="11"/>
        <v>13.2</v>
      </c>
      <c r="L14" s="132">
        <f>SUM('stette bhg'!$C101)</f>
        <v>15</v>
      </c>
      <c r="M14" s="124">
        <f>SUM('stette bhg'!$D101)</f>
        <v>0.88</v>
      </c>
      <c r="N14" s="131">
        <f t="shared" si="12"/>
        <v>13.2</v>
      </c>
      <c r="O14" s="132">
        <f>SUM('stette bhg'!$C102)</f>
        <v>15</v>
      </c>
      <c r="P14" s="124">
        <f>SUM('stette bhg'!$D102)</f>
        <v>0.86</v>
      </c>
      <c r="Q14" s="131">
        <f t="shared" si="0"/>
        <v>12.9</v>
      </c>
      <c r="R14" s="132">
        <f>SUM('stette bhg'!$C103)</f>
        <v>15</v>
      </c>
      <c r="S14" s="124">
        <f>SUM('stette bhg'!$D103)</f>
        <v>0.88</v>
      </c>
      <c r="T14" s="131">
        <f t="shared" si="1"/>
        <v>13.2</v>
      </c>
      <c r="U14" s="132"/>
      <c r="V14" s="124"/>
      <c r="W14" s="131">
        <f t="shared" si="2"/>
        <v>0</v>
      </c>
      <c r="X14" s="132"/>
      <c r="Y14" s="124"/>
      <c r="Z14" s="131">
        <f t="shared" si="3"/>
        <v>0</v>
      </c>
      <c r="AA14" s="132"/>
      <c r="AB14" s="124"/>
      <c r="AC14" s="131">
        <f t="shared" si="4"/>
        <v>0</v>
      </c>
      <c r="AD14" s="132"/>
      <c r="AE14" s="124"/>
      <c r="AF14" s="131">
        <f t="shared" si="5"/>
        <v>0</v>
      </c>
      <c r="AG14" s="132"/>
      <c r="AH14" s="124"/>
      <c r="AI14" s="131">
        <f t="shared" si="6"/>
        <v>0</v>
      </c>
      <c r="AJ14" s="132"/>
      <c r="AK14" s="124"/>
      <c r="AL14" s="131">
        <f t="shared" si="7"/>
        <v>0</v>
      </c>
      <c r="AM14" s="132"/>
      <c r="AN14" s="124"/>
      <c r="AO14" s="131">
        <f t="shared" si="8"/>
        <v>0</v>
      </c>
    </row>
    <row r="15" spans="1:41" x14ac:dyDescent="0.25">
      <c r="A15" s="7"/>
      <c r="B15" s="109" t="s">
        <v>13</v>
      </c>
      <c r="C15" s="132">
        <v>68</v>
      </c>
      <c r="D15" s="124">
        <v>0.47</v>
      </c>
      <c r="E15" s="131">
        <f t="shared" si="9"/>
        <v>31.959999999999997</v>
      </c>
      <c r="F15" s="132">
        <f>SUM(SOMS!C93)</f>
        <v>60</v>
      </c>
      <c r="G15" s="124">
        <f>SUM(SOMS!D93)</f>
        <v>0.61</v>
      </c>
      <c r="H15" s="131">
        <f t="shared" si="10"/>
        <v>36.6</v>
      </c>
      <c r="I15" s="132">
        <f>SUM(SOMS!$C94)</f>
        <v>60</v>
      </c>
      <c r="J15" s="124">
        <f>SUM(SOMS!$D94)</f>
        <v>0.61</v>
      </c>
      <c r="K15" s="131">
        <f t="shared" si="11"/>
        <v>36.6</v>
      </c>
      <c r="L15" s="132">
        <f>SUM(SOMS!$C95)</f>
        <v>60</v>
      </c>
      <c r="M15" s="124">
        <f>SUM(SOMS!$D95)</f>
        <v>0.56999999999999995</v>
      </c>
      <c r="N15" s="131">
        <f t="shared" si="12"/>
        <v>34.199999999999996</v>
      </c>
      <c r="O15" s="132">
        <f>SUM(SOMS!$C96)</f>
        <v>62</v>
      </c>
      <c r="P15" s="124">
        <f>SUM(SOMS!$D96)</f>
        <v>0.55000000000000004</v>
      </c>
      <c r="Q15" s="131">
        <f t="shared" si="0"/>
        <v>34.1</v>
      </c>
      <c r="R15" s="132">
        <f>SUM(SOMS!$C97)</f>
        <v>62</v>
      </c>
      <c r="S15" s="124">
        <f>SUM(SOMS!$D97)</f>
        <v>0.55000000000000004</v>
      </c>
      <c r="T15" s="131">
        <f t="shared" si="1"/>
        <v>34.1</v>
      </c>
      <c r="U15" s="132"/>
      <c r="V15" s="124"/>
      <c r="W15" s="131">
        <f t="shared" si="2"/>
        <v>0</v>
      </c>
      <c r="X15" s="132"/>
      <c r="Y15" s="124"/>
      <c r="Z15" s="131">
        <f t="shared" si="3"/>
        <v>0</v>
      </c>
      <c r="AA15" s="132"/>
      <c r="AB15" s="124"/>
      <c r="AC15" s="131">
        <f t="shared" si="4"/>
        <v>0</v>
      </c>
      <c r="AD15" s="132"/>
      <c r="AE15" s="124"/>
      <c r="AF15" s="131">
        <f t="shared" si="5"/>
        <v>0</v>
      </c>
      <c r="AG15" s="132"/>
      <c r="AH15" s="124"/>
      <c r="AI15" s="131">
        <f t="shared" si="6"/>
        <v>0</v>
      </c>
      <c r="AJ15" s="132"/>
      <c r="AK15" s="124"/>
      <c r="AL15" s="131">
        <f t="shared" si="7"/>
        <v>0</v>
      </c>
      <c r="AM15" s="132"/>
      <c r="AN15" s="124"/>
      <c r="AO15" s="131">
        <f t="shared" si="8"/>
        <v>0</v>
      </c>
    </row>
    <row r="16" spans="1:41" x14ac:dyDescent="0.25">
      <c r="A16" s="7"/>
      <c r="B16" s="109" t="s">
        <v>14</v>
      </c>
      <c r="C16" s="132">
        <v>46</v>
      </c>
      <c r="D16" s="124">
        <v>0.53</v>
      </c>
      <c r="E16" s="131">
        <f t="shared" si="9"/>
        <v>24.380000000000003</v>
      </c>
      <c r="F16" s="132">
        <f>SUM(HBO!D114)</f>
        <v>37</v>
      </c>
      <c r="G16" s="124">
        <f>SUM(HBO!E114)</f>
        <v>0.65</v>
      </c>
      <c r="H16" s="131">
        <f t="shared" si="10"/>
        <v>24.05</v>
      </c>
      <c r="I16" s="132">
        <f>SUM(HBO!$D115)</f>
        <v>37</v>
      </c>
      <c r="J16" s="124">
        <f>SUM(HBO!$E115)</f>
        <v>0.65</v>
      </c>
      <c r="K16" s="131">
        <f t="shared" si="11"/>
        <v>24.05</v>
      </c>
      <c r="L16" s="132">
        <f>SUM(HBO!$D116)</f>
        <v>38</v>
      </c>
      <c r="M16" s="124">
        <f>SUM(HBO!$E116)</f>
        <v>0.61</v>
      </c>
      <c r="N16" s="131">
        <f t="shared" si="12"/>
        <v>23.18</v>
      </c>
      <c r="O16" s="132">
        <f>SUM(HBO!$D117)</f>
        <v>40</v>
      </c>
      <c r="P16" s="124">
        <f>SUM(HBO!$E117)</f>
        <v>0.59</v>
      </c>
      <c r="Q16" s="131">
        <f t="shared" si="0"/>
        <v>23.599999999999998</v>
      </c>
      <c r="R16" s="132">
        <f>SUM(HBO!$D118)</f>
        <v>40</v>
      </c>
      <c r="S16" s="124">
        <f>SUM(HBO!$E118)</f>
        <v>0.59</v>
      </c>
      <c r="T16" s="131">
        <f t="shared" si="1"/>
        <v>23.599999999999998</v>
      </c>
      <c r="U16" s="132"/>
      <c r="V16" s="124"/>
      <c r="W16" s="131">
        <f t="shared" si="2"/>
        <v>0</v>
      </c>
      <c r="X16" s="132"/>
      <c r="Y16" s="124"/>
      <c r="Z16" s="131">
        <f t="shared" si="3"/>
        <v>0</v>
      </c>
      <c r="AA16" s="132"/>
      <c r="AB16" s="124"/>
      <c r="AC16" s="131">
        <f t="shared" si="4"/>
        <v>0</v>
      </c>
      <c r="AD16" s="132"/>
      <c r="AE16" s="124"/>
      <c r="AF16" s="131">
        <f t="shared" si="5"/>
        <v>0</v>
      </c>
      <c r="AG16" s="132"/>
      <c r="AH16" s="124"/>
      <c r="AI16" s="131">
        <f t="shared" si="6"/>
        <v>0</v>
      </c>
      <c r="AJ16" s="132"/>
      <c r="AK16" s="124"/>
      <c r="AL16" s="131">
        <f t="shared" si="7"/>
        <v>0</v>
      </c>
      <c r="AM16" s="132"/>
      <c r="AN16" s="124"/>
      <c r="AO16" s="131">
        <f t="shared" si="8"/>
        <v>0</v>
      </c>
    </row>
    <row r="17" spans="1:41" x14ac:dyDescent="0.25">
      <c r="A17" s="7"/>
      <c r="B17" s="109" t="s">
        <v>15</v>
      </c>
      <c r="C17" s="132">
        <v>4</v>
      </c>
      <c r="D17" s="124">
        <v>0.36</v>
      </c>
      <c r="E17" s="131">
        <f t="shared" si="9"/>
        <v>1.44</v>
      </c>
      <c r="F17" s="132">
        <f>SUM(SAMHREF!C89)</f>
        <v>4</v>
      </c>
      <c r="G17" s="124">
        <f>SUM(SAMHREF!D89)</f>
        <v>0.56000000000000005</v>
      </c>
      <c r="H17" s="131">
        <f t="shared" si="10"/>
        <v>2.2400000000000002</v>
      </c>
      <c r="I17" s="132">
        <f>SUM(SAMHREF!$C90)</f>
        <v>4</v>
      </c>
      <c r="J17" s="124">
        <f>SUM(SAMHREF!$D90)</f>
        <v>0.56000000000000005</v>
      </c>
      <c r="K17" s="131">
        <f t="shared" si="11"/>
        <v>2.2400000000000002</v>
      </c>
      <c r="L17" s="132">
        <f>SUM(SAMHREF!$C91)</f>
        <v>4</v>
      </c>
      <c r="M17" s="124">
        <f>SUM(SAMHREF!$D91)</f>
        <v>0.53</v>
      </c>
      <c r="N17" s="131">
        <f t="shared" si="12"/>
        <v>2.12</v>
      </c>
      <c r="O17" s="132">
        <f>SUM(SAMHREF!$C92)</f>
        <v>5</v>
      </c>
      <c r="P17" s="124">
        <f>SUM(SAMHREF!$D92)</f>
        <v>0.43</v>
      </c>
      <c r="Q17" s="131">
        <f t="shared" si="0"/>
        <v>2.15</v>
      </c>
      <c r="R17" s="132">
        <f>SUM(SAMHREF!$C93)</f>
        <v>5</v>
      </c>
      <c r="S17" s="124">
        <f>SUM(SAMHREF!$D93)</f>
        <v>0.43</v>
      </c>
      <c r="T17" s="131">
        <f t="shared" si="1"/>
        <v>2.15</v>
      </c>
      <c r="U17" s="132"/>
      <c r="V17" s="124"/>
      <c r="W17" s="131">
        <f t="shared" si="2"/>
        <v>0</v>
      </c>
      <c r="X17" s="132"/>
      <c r="Y17" s="124"/>
      <c r="Z17" s="131">
        <f t="shared" si="3"/>
        <v>0</v>
      </c>
      <c r="AA17" s="132"/>
      <c r="AB17" s="124"/>
      <c r="AC17" s="131">
        <f t="shared" si="4"/>
        <v>0</v>
      </c>
      <c r="AD17" s="132"/>
      <c r="AE17" s="124"/>
      <c r="AF17" s="131">
        <f t="shared" si="5"/>
        <v>0</v>
      </c>
      <c r="AG17" s="132"/>
      <c r="AH17" s="124"/>
      <c r="AI17" s="131">
        <f t="shared" si="6"/>
        <v>0</v>
      </c>
      <c r="AJ17" s="132"/>
      <c r="AK17" s="124"/>
      <c r="AL17" s="131">
        <f t="shared" si="7"/>
        <v>0</v>
      </c>
      <c r="AM17" s="132"/>
      <c r="AN17" s="124"/>
      <c r="AO17" s="131">
        <f t="shared" si="8"/>
        <v>0</v>
      </c>
    </row>
    <row r="18" spans="1:41" x14ac:dyDescent="0.25">
      <c r="A18" s="7"/>
      <c r="B18" s="109" t="s">
        <v>16</v>
      </c>
      <c r="C18" s="132">
        <v>88</v>
      </c>
      <c r="D18" s="124">
        <v>0.4</v>
      </c>
      <c r="E18" s="131">
        <f t="shared" si="9"/>
        <v>35.200000000000003</v>
      </c>
      <c r="F18" s="132">
        <f>SUM('PM BU'!C106)</f>
        <v>66</v>
      </c>
      <c r="G18" s="124">
        <f>SUM('PM BU'!D106)</f>
        <v>0.6</v>
      </c>
      <c r="H18" s="131">
        <f t="shared" si="10"/>
        <v>39.6</v>
      </c>
      <c r="I18" s="132">
        <f>SUM('PM BU'!$C107)</f>
        <v>71</v>
      </c>
      <c r="J18" s="124">
        <f>SUM('PM BU'!$D107)</f>
        <v>0.56000000000000005</v>
      </c>
      <c r="K18" s="131">
        <f t="shared" si="11"/>
        <v>39.760000000000005</v>
      </c>
      <c r="L18" s="132">
        <f>SUM('PM BU'!$C108)</f>
        <v>78</v>
      </c>
      <c r="M18" s="124">
        <f>SUM('PM BU'!$D108)</f>
        <v>0.5</v>
      </c>
      <c r="N18" s="131">
        <f t="shared" si="12"/>
        <v>39</v>
      </c>
      <c r="O18" s="132">
        <f>SUM('PM BU'!$C109)</f>
        <v>80</v>
      </c>
      <c r="P18" s="124">
        <f>SUM('PM BU'!$D109)</f>
        <v>0.5</v>
      </c>
      <c r="Q18" s="131">
        <f t="shared" si="0"/>
        <v>40</v>
      </c>
      <c r="R18" s="132">
        <f>SUM('PM BU'!$C110)</f>
        <v>81</v>
      </c>
      <c r="S18" s="124">
        <f>SUM('PM BU'!$D110)</f>
        <v>0.5</v>
      </c>
      <c r="T18" s="131">
        <f t="shared" si="1"/>
        <v>40.5</v>
      </c>
      <c r="U18" s="132"/>
      <c r="V18" s="124"/>
      <c r="W18" s="131">
        <f t="shared" si="2"/>
        <v>0</v>
      </c>
      <c r="X18" s="132"/>
      <c r="Y18" s="124"/>
      <c r="Z18" s="131">
        <f t="shared" si="3"/>
        <v>0</v>
      </c>
      <c r="AA18" s="132"/>
      <c r="AB18" s="124"/>
      <c r="AC18" s="131">
        <f t="shared" si="4"/>
        <v>0</v>
      </c>
      <c r="AD18" s="132"/>
      <c r="AE18" s="124"/>
      <c r="AF18" s="131">
        <f t="shared" si="5"/>
        <v>0</v>
      </c>
      <c r="AG18" s="132"/>
      <c r="AH18" s="124"/>
      <c r="AI18" s="131">
        <f t="shared" si="6"/>
        <v>0</v>
      </c>
      <c r="AJ18" s="132"/>
      <c r="AK18" s="124"/>
      <c r="AL18" s="131">
        <f t="shared" si="7"/>
        <v>0</v>
      </c>
      <c r="AM18" s="132"/>
      <c r="AN18" s="124"/>
      <c r="AO18" s="131">
        <f t="shared" si="8"/>
        <v>0</v>
      </c>
    </row>
    <row r="19" spans="1:41" x14ac:dyDescent="0.25">
      <c r="A19" s="7"/>
      <c r="B19" s="109" t="s">
        <v>17</v>
      </c>
      <c r="C19" s="132">
        <v>21</v>
      </c>
      <c r="D19" s="124">
        <v>0.56000000000000005</v>
      </c>
      <c r="E19" s="131">
        <f t="shared" si="9"/>
        <v>11.760000000000002</v>
      </c>
      <c r="F19" s="132">
        <f>SUM('PM DT'!C88)</f>
        <v>15</v>
      </c>
      <c r="G19" s="124">
        <f>SUM('PM DT'!D88)</f>
        <v>0.72</v>
      </c>
      <c r="H19" s="131">
        <f t="shared" si="10"/>
        <v>10.799999999999999</v>
      </c>
      <c r="I19" s="132">
        <f>SUM('PM DT'!$C89)</f>
        <v>15</v>
      </c>
      <c r="J19" s="124">
        <f>SUM('PM DT'!$D89)</f>
        <v>0.72</v>
      </c>
      <c r="K19" s="131">
        <f t="shared" si="11"/>
        <v>10.799999999999999</v>
      </c>
      <c r="L19" s="132">
        <f>SUM('PM DT'!$C90)</f>
        <v>17</v>
      </c>
      <c r="M19" s="124">
        <f>SUM('PM DT'!$D90)</f>
        <v>0.66</v>
      </c>
      <c r="N19" s="131">
        <f t="shared" si="12"/>
        <v>11.22</v>
      </c>
      <c r="O19" s="132">
        <f>SUM('PM DT'!$C91)</f>
        <v>17</v>
      </c>
      <c r="P19" s="124">
        <f>SUM('PM DT'!$D91)</f>
        <v>0.66</v>
      </c>
      <c r="Q19" s="131">
        <f t="shared" si="0"/>
        <v>11.22</v>
      </c>
      <c r="R19" s="132">
        <f>SUM('PM DT'!$C92)</f>
        <v>17</v>
      </c>
      <c r="S19" s="124">
        <f>SUM('PM DT'!$D92)</f>
        <v>0.65</v>
      </c>
      <c r="T19" s="131">
        <f t="shared" si="1"/>
        <v>11.05</v>
      </c>
      <c r="U19" s="132"/>
      <c r="V19" s="124"/>
      <c r="W19" s="131">
        <f t="shared" si="2"/>
        <v>0</v>
      </c>
      <c r="X19" s="132"/>
      <c r="Y19" s="124"/>
      <c r="Z19" s="131">
        <f t="shared" si="3"/>
        <v>0</v>
      </c>
      <c r="AA19" s="132"/>
      <c r="AB19" s="124"/>
      <c r="AC19" s="131">
        <f t="shared" si="4"/>
        <v>0</v>
      </c>
      <c r="AD19" s="132"/>
      <c r="AE19" s="124"/>
      <c r="AF19" s="131">
        <f t="shared" si="5"/>
        <v>0</v>
      </c>
      <c r="AG19" s="132"/>
      <c r="AH19" s="124"/>
      <c r="AI19" s="131">
        <f t="shared" si="6"/>
        <v>0</v>
      </c>
      <c r="AJ19" s="132"/>
      <c r="AK19" s="124"/>
      <c r="AL19" s="131">
        <f t="shared" si="7"/>
        <v>0</v>
      </c>
      <c r="AM19" s="132"/>
      <c r="AN19" s="124"/>
      <c r="AO19" s="131">
        <f t="shared" si="8"/>
        <v>0</v>
      </c>
    </row>
    <row r="20" spans="1:41" x14ac:dyDescent="0.25">
      <c r="A20" s="7"/>
      <c r="B20" s="59" t="s">
        <v>189</v>
      </c>
      <c r="C20" s="132"/>
      <c r="D20" s="124"/>
      <c r="E20" s="131">
        <f t="shared" si="9"/>
        <v>0</v>
      </c>
      <c r="F20" s="132"/>
      <c r="G20" s="124"/>
      <c r="H20" s="131"/>
      <c r="I20" s="132"/>
      <c r="J20" s="124"/>
      <c r="K20" s="131"/>
      <c r="L20" s="132"/>
      <c r="M20" s="124"/>
      <c r="N20" s="131">
        <f t="shared" si="12"/>
        <v>0</v>
      </c>
      <c r="O20" s="132"/>
      <c r="P20" s="124"/>
      <c r="Q20" s="131">
        <f t="shared" si="0"/>
        <v>0</v>
      </c>
      <c r="R20" s="132"/>
      <c r="S20" s="124"/>
      <c r="T20" s="131">
        <f t="shared" si="1"/>
        <v>0</v>
      </c>
      <c r="U20" s="132"/>
      <c r="V20" s="124"/>
      <c r="W20" s="131">
        <f t="shared" si="2"/>
        <v>0</v>
      </c>
      <c r="X20" s="132"/>
      <c r="Y20" s="124"/>
      <c r="Z20" s="131">
        <f t="shared" si="3"/>
        <v>0</v>
      </c>
      <c r="AA20" s="132"/>
      <c r="AB20" s="124"/>
      <c r="AC20" s="131">
        <f t="shared" si="4"/>
        <v>0</v>
      </c>
      <c r="AD20" s="132"/>
      <c r="AE20" s="124"/>
      <c r="AF20" s="131">
        <f t="shared" si="5"/>
        <v>0</v>
      </c>
      <c r="AG20" s="132"/>
      <c r="AH20" s="124"/>
      <c r="AI20" s="131">
        <f t="shared" si="6"/>
        <v>0</v>
      </c>
      <c r="AJ20" s="132"/>
      <c r="AK20" s="124"/>
      <c r="AL20" s="131">
        <f t="shared" si="7"/>
        <v>0</v>
      </c>
      <c r="AM20" s="132"/>
      <c r="AN20" s="124"/>
      <c r="AO20" s="131">
        <f t="shared" si="8"/>
        <v>0</v>
      </c>
    </row>
    <row r="21" spans="1:41" x14ac:dyDescent="0.25">
      <c r="A21" s="7"/>
      <c r="B21" s="109" t="s">
        <v>193</v>
      </c>
      <c r="C21" s="132">
        <v>4</v>
      </c>
      <c r="D21" s="124">
        <v>0.89</v>
      </c>
      <c r="E21" s="131">
        <f t="shared" si="9"/>
        <v>3.56</v>
      </c>
      <c r="F21" s="132">
        <f>SUM(FUE!C74)</f>
        <v>4</v>
      </c>
      <c r="G21" s="124">
        <f>SUM(FUE!D74)</f>
        <v>0.86</v>
      </c>
      <c r="H21" s="131">
        <f t="shared" si="10"/>
        <v>3.44</v>
      </c>
      <c r="I21" s="132">
        <f>SUM(FUE!$C75)</f>
        <v>4</v>
      </c>
      <c r="J21" s="124">
        <f>SUM(FUE!$D75)</f>
        <v>0.86</v>
      </c>
      <c r="K21" s="131">
        <f t="shared" si="11"/>
        <v>3.44</v>
      </c>
      <c r="L21" s="132">
        <f>SUM(FUE!$C76)</f>
        <v>4</v>
      </c>
      <c r="M21" s="124">
        <f>SUM(FUE!$D76)</f>
        <v>0.86</v>
      </c>
      <c r="N21" s="131">
        <f t="shared" si="12"/>
        <v>3.44</v>
      </c>
      <c r="O21" s="132">
        <f>SUM(FUE!$C77)</f>
        <v>4</v>
      </c>
      <c r="P21" s="124">
        <f>SUM(FUE!$D77)</f>
        <v>0.86</v>
      </c>
      <c r="Q21" s="131">
        <f t="shared" si="0"/>
        <v>3.44</v>
      </c>
      <c r="R21" s="132">
        <f>SUM(FUE!$C78)</f>
        <v>4</v>
      </c>
      <c r="S21" s="124">
        <f>SUM(FUE!$D78)</f>
        <v>0.87</v>
      </c>
      <c r="T21" s="131">
        <f t="shared" si="1"/>
        <v>3.48</v>
      </c>
      <c r="U21" s="132"/>
      <c r="V21" s="124"/>
      <c r="W21" s="131"/>
      <c r="X21" s="132"/>
      <c r="Y21" s="124"/>
      <c r="Z21" s="131"/>
      <c r="AA21" s="132"/>
      <c r="AB21" s="124"/>
      <c r="AC21" s="131"/>
      <c r="AD21" s="132"/>
      <c r="AE21" s="124"/>
      <c r="AF21" s="131"/>
      <c r="AG21" s="132"/>
      <c r="AH21" s="124"/>
      <c r="AI21" s="131"/>
      <c r="AJ21" s="132"/>
      <c r="AK21" s="124"/>
      <c r="AL21" s="131"/>
      <c r="AM21" s="132"/>
      <c r="AN21" s="124"/>
      <c r="AO21" s="131"/>
    </row>
    <row r="22" spans="1:41" x14ac:dyDescent="0.25">
      <c r="A22" s="7"/>
      <c r="B22" s="109" t="s">
        <v>194</v>
      </c>
      <c r="C22" s="132">
        <v>21</v>
      </c>
      <c r="D22" s="124">
        <v>0.33</v>
      </c>
      <c r="E22" s="131">
        <f t="shared" si="9"/>
        <v>6.9300000000000006</v>
      </c>
      <c r="F22" s="132">
        <f>SUM(KMTD!C98)</f>
        <v>21</v>
      </c>
      <c r="G22" s="124">
        <f>SUM(KMTD!D98)</f>
        <v>0.36</v>
      </c>
      <c r="H22" s="131">
        <f t="shared" si="10"/>
        <v>7.56</v>
      </c>
      <c r="I22" s="132">
        <f>SUM(KMTD!$C99)</f>
        <v>21</v>
      </c>
      <c r="J22" s="124">
        <f>SUM(KMTD!$D99)</f>
        <v>0.36</v>
      </c>
      <c r="K22" s="131">
        <f t="shared" si="11"/>
        <v>7.56</v>
      </c>
      <c r="L22" s="132">
        <f>SUM(KMTD!$C100)</f>
        <v>21</v>
      </c>
      <c r="M22" s="124">
        <f>SUM(KMTD!$D100)</f>
        <v>0.36</v>
      </c>
      <c r="N22" s="131">
        <f t="shared" si="12"/>
        <v>7.56</v>
      </c>
      <c r="O22" s="132">
        <f>SUM(KMTD!$C101)</f>
        <v>21</v>
      </c>
      <c r="P22" s="124">
        <f>SUM(KMTD!$D101)</f>
        <v>0.36</v>
      </c>
      <c r="Q22" s="131">
        <f t="shared" si="0"/>
        <v>7.56</v>
      </c>
      <c r="R22" s="132">
        <f>SUM(KMTD!$C102)</f>
        <v>21</v>
      </c>
      <c r="S22" s="124">
        <f>SUM(KMTD!$D102)</f>
        <v>0.35</v>
      </c>
      <c r="T22" s="131">
        <f t="shared" si="1"/>
        <v>7.35</v>
      </c>
      <c r="U22" s="132"/>
      <c r="V22" s="124"/>
      <c r="W22" s="131"/>
      <c r="X22" s="132"/>
      <c r="Y22" s="124"/>
      <c r="Z22" s="131"/>
      <c r="AA22" s="132"/>
      <c r="AB22" s="124"/>
      <c r="AC22" s="131"/>
      <c r="AD22" s="132"/>
      <c r="AE22" s="124"/>
      <c r="AF22" s="131"/>
      <c r="AG22" s="132"/>
      <c r="AH22" s="124"/>
      <c r="AI22" s="131"/>
      <c r="AJ22" s="132"/>
      <c r="AK22" s="124"/>
      <c r="AL22" s="131"/>
      <c r="AM22" s="132"/>
      <c r="AN22" s="124"/>
      <c r="AO22" s="131"/>
    </row>
    <row r="23" spans="1:41" x14ac:dyDescent="0.25">
      <c r="A23" s="7"/>
      <c r="B23" s="59" t="s">
        <v>18</v>
      </c>
      <c r="C23" s="132">
        <v>2</v>
      </c>
      <c r="D23" s="124">
        <v>1</v>
      </c>
      <c r="E23" s="131">
        <f t="shared" si="9"/>
        <v>2</v>
      </c>
      <c r="F23" s="132">
        <v>2</v>
      </c>
      <c r="G23" s="124">
        <v>1</v>
      </c>
      <c r="H23" s="131">
        <f t="shared" si="10"/>
        <v>2</v>
      </c>
      <c r="I23" s="132">
        <v>2</v>
      </c>
      <c r="J23" s="124">
        <v>1</v>
      </c>
      <c r="K23" s="131">
        <f t="shared" si="11"/>
        <v>2</v>
      </c>
      <c r="L23" s="132">
        <v>2</v>
      </c>
      <c r="M23" s="124">
        <v>1</v>
      </c>
      <c r="N23" s="131">
        <f t="shared" si="12"/>
        <v>2</v>
      </c>
      <c r="O23" s="132">
        <v>2</v>
      </c>
      <c r="P23" s="124">
        <v>1</v>
      </c>
      <c r="Q23" s="131">
        <f t="shared" si="0"/>
        <v>2</v>
      </c>
      <c r="R23" s="132">
        <v>2</v>
      </c>
      <c r="S23" s="124">
        <v>1</v>
      </c>
      <c r="T23" s="131">
        <f t="shared" si="1"/>
        <v>2</v>
      </c>
      <c r="U23" s="132"/>
      <c r="V23" s="124"/>
      <c r="W23" s="131">
        <f t="shared" si="2"/>
        <v>0</v>
      </c>
      <c r="X23" s="132"/>
      <c r="Y23" s="124"/>
      <c r="Z23" s="131">
        <f t="shared" si="3"/>
        <v>0</v>
      </c>
      <c r="AA23" s="132"/>
      <c r="AB23" s="124"/>
      <c r="AC23" s="131">
        <f t="shared" si="4"/>
        <v>0</v>
      </c>
      <c r="AD23" s="132"/>
      <c r="AE23" s="124"/>
      <c r="AF23" s="131">
        <f t="shared" si="5"/>
        <v>0</v>
      </c>
      <c r="AG23" s="132"/>
      <c r="AH23" s="124"/>
      <c r="AI23" s="131">
        <f t="shared" si="6"/>
        <v>0</v>
      </c>
      <c r="AJ23" s="132"/>
      <c r="AK23" s="124"/>
      <c r="AL23" s="131">
        <f t="shared" si="7"/>
        <v>0</v>
      </c>
      <c r="AM23" s="132"/>
      <c r="AN23" s="124"/>
      <c r="AO23" s="131">
        <f t="shared" si="8"/>
        <v>0</v>
      </c>
    </row>
    <row r="24" spans="1:41" x14ac:dyDescent="0.25">
      <c r="A24" s="7"/>
      <c r="B24" s="109" t="s">
        <v>19</v>
      </c>
      <c r="C24" s="132">
        <v>26</v>
      </c>
      <c r="D24" s="124">
        <v>0.49</v>
      </c>
      <c r="E24" s="131">
        <f t="shared" si="9"/>
        <v>12.74</v>
      </c>
      <c r="F24" s="132">
        <f>SUM(helsesent!C78)</f>
        <v>25</v>
      </c>
      <c r="G24" s="124">
        <f>SUM(helsesent!D78)</f>
        <v>0.65</v>
      </c>
      <c r="H24" s="131">
        <f t="shared" si="10"/>
        <v>16.25</v>
      </c>
      <c r="I24" s="132">
        <f>SUM(helsesent!$C79)</f>
        <v>25</v>
      </c>
      <c r="J24" s="124">
        <f>SUM(helsesent!$D79)</f>
        <v>0.65</v>
      </c>
      <c r="K24" s="131">
        <f t="shared" si="11"/>
        <v>16.25</v>
      </c>
      <c r="L24" s="132">
        <f>SUM(helsesent!$C80)</f>
        <v>26</v>
      </c>
      <c r="M24" s="124">
        <f>SUM(helsesent!$D80)</f>
        <v>0.61</v>
      </c>
      <c r="N24" s="131">
        <f t="shared" si="12"/>
        <v>15.86</v>
      </c>
      <c r="O24" s="132">
        <f>SUM(helsesent!$C81)</f>
        <v>27</v>
      </c>
      <c r="P24" s="124">
        <f>SUM(helsesent!$D81)</f>
        <v>0.57999999999999996</v>
      </c>
      <c r="Q24" s="131">
        <f t="shared" si="0"/>
        <v>15.659999999999998</v>
      </c>
      <c r="R24" s="132">
        <f>SUM(helsesent!$C82)</f>
        <v>27</v>
      </c>
      <c r="S24" s="124">
        <f>SUM(helsesent!$D82)</f>
        <v>0.57999999999999996</v>
      </c>
      <c r="T24" s="131">
        <f t="shared" si="1"/>
        <v>15.659999999999998</v>
      </c>
      <c r="U24" s="132"/>
      <c r="V24" s="124"/>
      <c r="W24" s="131">
        <f t="shared" si="2"/>
        <v>0</v>
      </c>
      <c r="X24" s="132"/>
      <c r="Y24" s="124"/>
      <c r="Z24" s="131">
        <f t="shared" si="3"/>
        <v>0</v>
      </c>
      <c r="AA24" s="132"/>
      <c r="AB24" s="124"/>
      <c r="AC24" s="131">
        <f t="shared" si="4"/>
        <v>0</v>
      </c>
      <c r="AD24" s="132"/>
      <c r="AE24" s="124"/>
      <c r="AF24" s="131">
        <f t="shared" si="5"/>
        <v>0</v>
      </c>
      <c r="AG24" s="132"/>
      <c r="AH24" s="124"/>
      <c r="AI24" s="131">
        <f t="shared" si="6"/>
        <v>0</v>
      </c>
      <c r="AJ24" s="132"/>
      <c r="AK24" s="124"/>
      <c r="AL24" s="131">
        <f t="shared" si="7"/>
        <v>0</v>
      </c>
      <c r="AM24" s="132"/>
      <c r="AN24" s="124"/>
      <c r="AO24" s="131">
        <f t="shared" si="8"/>
        <v>0</v>
      </c>
    </row>
    <row r="25" spans="1:41" x14ac:dyDescent="0.25">
      <c r="A25" s="7"/>
      <c r="B25" s="109" t="s">
        <v>20</v>
      </c>
      <c r="C25" s="132">
        <v>10</v>
      </c>
      <c r="D25" s="124">
        <v>0.75</v>
      </c>
      <c r="E25" s="131">
        <f t="shared" si="9"/>
        <v>7.5</v>
      </c>
      <c r="F25" s="132">
        <f>SUM(bvern!C61)</f>
        <v>9</v>
      </c>
      <c r="G25" s="124">
        <f>SUM(bvern!D61)</f>
        <v>0.93</v>
      </c>
      <c r="H25" s="131">
        <f t="shared" si="10"/>
        <v>8.370000000000001</v>
      </c>
      <c r="I25" s="132">
        <f>SUM(bvern!$C62)</f>
        <v>9</v>
      </c>
      <c r="J25" s="124">
        <f>SUM(bvern!$D62)</f>
        <v>0.93</v>
      </c>
      <c r="K25" s="131">
        <f t="shared" si="11"/>
        <v>8.370000000000001</v>
      </c>
      <c r="L25" s="132">
        <f>SUM(bvern!$C63)</f>
        <v>9</v>
      </c>
      <c r="M25" s="124">
        <f>SUM(bvern!$D63)</f>
        <v>0.93</v>
      </c>
      <c r="N25" s="131">
        <f t="shared" si="12"/>
        <v>8.370000000000001</v>
      </c>
      <c r="O25" s="132">
        <f>SUM(bvern!$C64)</f>
        <v>9</v>
      </c>
      <c r="P25" s="124">
        <f>SUM(bvern!$D64)</f>
        <v>0.87</v>
      </c>
      <c r="Q25" s="131">
        <f t="shared" si="0"/>
        <v>7.83</v>
      </c>
      <c r="R25" s="132">
        <f>SUM(bvern!$C65)</f>
        <v>9</v>
      </c>
      <c r="S25" s="124">
        <f>SUM(bvern!$D65)</f>
        <v>0.87</v>
      </c>
      <c r="T25" s="131">
        <f t="shared" si="1"/>
        <v>7.83</v>
      </c>
      <c r="U25" s="132"/>
      <c r="V25" s="124"/>
      <c r="W25" s="131">
        <f t="shared" si="2"/>
        <v>0</v>
      </c>
      <c r="X25" s="132"/>
      <c r="Y25" s="124"/>
      <c r="Z25" s="131">
        <f t="shared" si="3"/>
        <v>0</v>
      </c>
      <c r="AA25" s="132"/>
      <c r="AB25" s="124"/>
      <c r="AC25" s="131">
        <f t="shared" si="4"/>
        <v>0</v>
      </c>
      <c r="AD25" s="132"/>
      <c r="AE25" s="124"/>
      <c r="AF25" s="131">
        <f t="shared" si="5"/>
        <v>0</v>
      </c>
      <c r="AG25" s="132"/>
      <c r="AH25" s="124"/>
      <c r="AI25" s="131">
        <f t="shared" si="6"/>
        <v>0</v>
      </c>
      <c r="AJ25" s="132"/>
      <c r="AK25" s="124"/>
      <c r="AL25" s="131">
        <f t="shared" si="7"/>
        <v>0</v>
      </c>
      <c r="AM25" s="132"/>
      <c r="AN25" s="124"/>
      <c r="AO25" s="131">
        <f t="shared" si="8"/>
        <v>0</v>
      </c>
    </row>
    <row r="26" spans="1:41" x14ac:dyDescent="0.25">
      <c r="A26" s="7"/>
      <c r="B26" s="109" t="s">
        <v>21</v>
      </c>
      <c r="C26" s="132">
        <v>4</v>
      </c>
      <c r="D26" s="124">
        <v>0.77</v>
      </c>
      <c r="E26" s="131">
        <f t="shared" si="9"/>
        <v>3.08</v>
      </c>
      <c r="F26" s="132">
        <f>SUM(NAV!C71)</f>
        <v>3</v>
      </c>
      <c r="G26" s="124">
        <f>SUM(NAV!D71)</f>
        <v>1</v>
      </c>
      <c r="H26" s="131">
        <f t="shared" si="10"/>
        <v>3</v>
      </c>
      <c r="I26" s="132">
        <f>SUM(NAV!$C72)</f>
        <v>3</v>
      </c>
      <c r="J26" s="124">
        <f>SUM(NAV!$D72)</f>
        <v>1</v>
      </c>
      <c r="K26" s="131">
        <f t="shared" si="11"/>
        <v>3</v>
      </c>
      <c r="L26" s="132">
        <f>SUM(NAV!$C73)</f>
        <v>3</v>
      </c>
      <c r="M26" s="124">
        <f>SUM(NAV!$D73)</f>
        <v>1</v>
      </c>
      <c r="N26" s="131">
        <f t="shared" si="12"/>
        <v>3</v>
      </c>
      <c r="O26" s="132">
        <f>SUM(NAV!$C74)</f>
        <v>3</v>
      </c>
      <c r="P26" s="124">
        <f>SUM(NAV!$D74)</f>
        <v>1</v>
      </c>
      <c r="Q26" s="131">
        <f t="shared" si="0"/>
        <v>3</v>
      </c>
      <c r="R26" s="132">
        <f>SUM(NAV!$C75)</f>
        <v>3</v>
      </c>
      <c r="S26" s="124">
        <f>SUM(NAV!$D75)</f>
        <v>1</v>
      </c>
      <c r="T26" s="131">
        <f t="shared" si="1"/>
        <v>3</v>
      </c>
      <c r="U26" s="132"/>
      <c r="V26" s="124"/>
      <c r="W26" s="131">
        <f t="shared" si="2"/>
        <v>0</v>
      </c>
      <c r="X26" s="132"/>
      <c r="Y26" s="124"/>
      <c r="Z26" s="131">
        <f t="shared" si="3"/>
        <v>0</v>
      </c>
      <c r="AA26" s="132"/>
      <c r="AB26" s="124"/>
      <c r="AC26" s="131">
        <f t="shared" si="4"/>
        <v>0</v>
      </c>
      <c r="AD26" s="132"/>
      <c r="AE26" s="124"/>
      <c r="AF26" s="131">
        <f t="shared" si="5"/>
        <v>0</v>
      </c>
      <c r="AG26" s="132"/>
      <c r="AH26" s="124"/>
      <c r="AI26" s="131">
        <f t="shared" si="6"/>
        <v>0</v>
      </c>
      <c r="AJ26" s="132"/>
      <c r="AK26" s="124"/>
      <c r="AL26" s="131">
        <f t="shared" si="7"/>
        <v>0</v>
      </c>
      <c r="AM26" s="132"/>
      <c r="AN26" s="124"/>
      <c r="AO26" s="131">
        <f t="shared" si="8"/>
        <v>0</v>
      </c>
    </row>
    <row r="27" spans="1:41" x14ac:dyDescent="0.25">
      <c r="A27" s="7"/>
      <c r="B27" s="109" t="s">
        <v>22</v>
      </c>
      <c r="C27" s="132">
        <v>8</v>
      </c>
      <c r="D27" s="124">
        <v>0.44</v>
      </c>
      <c r="E27" s="131">
        <f t="shared" si="9"/>
        <v>3.52</v>
      </c>
      <c r="F27" s="132">
        <f>SUM(kultur!C110)</f>
        <v>7</v>
      </c>
      <c r="G27" s="124">
        <f>SUM(kultur!D110)</f>
        <v>0.5</v>
      </c>
      <c r="H27" s="131">
        <f t="shared" si="10"/>
        <v>3.5</v>
      </c>
      <c r="I27" s="132">
        <f>SUM(kultur!$C111)</f>
        <v>7</v>
      </c>
      <c r="J27" s="124">
        <f>SUM(kultur!$D111)</f>
        <v>0.5</v>
      </c>
      <c r="K27" s="131">
        <f t="shared" si="11"/>
        <v>3.5</v>
      </c>
      <c r="L27" s="132">
        <f>SUM(kultur!$C112)</f>
        <v>7</v>
      </c>
      <c r="M27" s="124">
        <f>SUM(kultur!$D112)</f>
        <v>0.5</v>
      </c>
      <c r="N27" s="131">
        <f t="shared" si="12"/>
        <v>3.5</v>
      </c>
      <c r="O27" s="132">
        <f>SUM(kultur!$C113)</f>
        <v>7</v>
      </c>
      <c r="P27" s="124">
        <f>SUM(kultur!$D113)</f>
        <v>0.5</v>
      </c>
      <c r="Q27" s="131">
        <f t="shared" si="0"/>
        <v>3.5</v>
      </c>
      <c r="R27" s="132">
        <f>SUM(kultur!$C114)</f>
        <v>7</v>
      </c>
      <c r="S27" s="124">
        <f>SUM(kultur!$D114)</f>
        <v>0.5</v>
      </c>
      <c r="T27" s="131">
        <f t="shared" si="1"/>
        <v>3.5</v>
      </c>
      <c r="U27" s="132"/>
      <c r="V27" s="124"/>
      <c r="W27" s="131">
        <f t="shared" si="2"/>
        <v>0</v>
      </c>
      <c r="X27" s="132"/>
      <c r="Y27" s="124"/>
      <c r="Z27" s="131">
        <f t="shared" si="3"/>
        <v>0</v>
      </c>
      <c r="AA27" s="132"/>
      <c r="AB27" s="124"/>
      <c r="AC27" s="131">
        <f t="shared" si="4"/>
        <v>0</v>
      </c>
      <c r="AD27" s="132"/>
      <c r="AE27" s="124"/>
      <c r="AF27" s="131">
        <f t="shared" si="5"/>
        <v>0</v>
      </c>
      <c r="AG27" s="132"/>
      <c r="AH27" s="124"/>
      <c r="AI27" s="131">
        <f t="shared" si="6"/>
        <v>0</v>
      </c>
      <c r="AJ27" s="132"/>
      <c r="AK27" s="124"/>
      <c r="AL27" s="131">
        <f t="shared" si="7"/>
        <v>0</v>
      </c>
      <c r="AM27" s="132"/>
      <c r="AN27" s="124"/>
      <c r="AO27" s="131">
        <f t="shared" si="8"/>
        <v>0</v>
      </c>
    </row>
    <row r="28" spans="1:41" ht="11" thickBot="1" x14ac:dyDescent="0.3">
      <c r="A28" s="7"/>
      <c r="B28" s="113" t="s">
        <v>85</v>
      </c>
      <c r="C28" s="133">
        <f t="shared" ref="C28:H28" si="13">SUM(C5:C27)</f>
        <v>525</v>
      </c>
      <c r="D28" s="133">
        <f t="shared" si="13"/>
        <v>12.82</v>
      </c>
      <c r="E28" s="133">
        <f t="shared" si="13"/>
        <v>298.36</v>
      </c>
      <c r="F28" s="133">
        <f t="shared" si="13"/>
        <v>449</v>
      </c>
      <c r="G28" s="134">
        <f t="shared" si="13"/>
        <v>15.73</v>
      </c>
      <c r="H28" s="149">
        <f t="shared" si="13"/>
        <v>315.72000000000003</v>
      </c>
      <c r="I28" s="133">
        <f t="shared" ref="I28:T28" si="14">SUM(I5:I27)</f>
        <v>455</v>
      </c>
      <c r="J28" s="134">
        <f t="shared" si="14"/>
        <v>15.65</v>
      </c>
      <c r="K28" s="135">
        <f t="shared" si="14"/>
        <v>315.83000000000004</v>
      </c>
      <c r="L28" s="133">
        <f t="shared" si="14"/>
        <v>468</v>
      </c>
      <c r="M28" s="134">
        <f t="shared" si="14"/>
        <v>15.309999999999999</v>
      </c>
      <c r="N28" s="135">
        <f t="shared" si="14"/>
        <v>311.54000000000008</v>
      </c>
      <c r="O28" s="133">
        <f t="shared" si="14"/>
        <v>476</v>
      </c>
      <c r="P28" s="134">
        <f t="shared" si="14"/>
        <v>15.019999999999998</v>
      </c>
      <c r="Q28" s="135">
        <f t="shared" si="14"/>
        <v>311.2700000000001</v>
      </c>
      <c r="R28" s="133">
        <f t="shared" si="14"/>
        <v>477</v>
      </c>
      <c r="S28" s="134">
        <f t="shared" si="14"/>
        <v>14.979999999999997</v>
      </c>
      <c r="T28" s="135">
        <f t="shared" si="14"/>
        <v>310.25000000000006</v>
      </c>
      <c r="U28" s="133"/>
      <c r="V28" s="134"/>
      <c r="W28" s="135"/>
      <c r="X28" s="133"/>
      <c r="Y28" s="134"/>
      <c r="Z28" s="135"/>
      <c r="AA28" s="133"/>
      <c r="AB28" s="134"/>
      <c r="AC28" s="135"/>
      <c r="AD28" s="133"/>
      <c r="AE28" s="134"/>
      <c r="AF28" s="135"/>
      <c r="AG28" s="133"/>
      <c r="AH28" s="134"/>
      <c r="AI28" s="135"/>
      <c r="AJ28" s="133"/>
      <c r="AK28" s="134"/>
      <c r="AL28" s="135"/>
      <c r="AM28" s="133"/>
      <c r="AN28" s="134"/>
      <c r="AO28" s="135"/>
    </row>
    <row r="29" spans="1:4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row>
    <row r="30" spans="1:41" x14ac:dyDescent="0.25">
      <c r="A30" s="7"/>
      <c r="B30" s="7"/>
      <c r="C30" s="7"/>
      <c r="D30" s="7"/>
      <c r="E30" s="7" t="s">
        <v>206</v>
      </c>
      <c r="F30" s="7"/>
      <c r="G30" s="7"/>
      <c r="H30" s="168"/>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row>
    <row r="31" spans="1:41" x14ac:dyDescent="0.25">
      <c r="A31" s="7"/>
      <c r="B31" s="7"/>
      <c r="C31" s="7"/>
      <c r="D31" s="7"/>
      <c r="E31" s="7"/>
      <c r="F31" s="7"/>
      <c r="G31" s="7"/>
      <c r="H31" s="7"/>
      <c r="I31" s="164"/>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row>
    <row r="32" spans="1:4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row>
    <row r="33" spans="1:4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row>
    <row r="34" spans="1:4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5" spans="1:4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row>
    <row r="36" spans="1:4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row>
    <row r="37" spans="1:4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row>
    <row r="38" spans="1:4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row>
    <row r="39" spans="1:4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row>
    <row r="40" spans="1:4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row>
  </sheetData>
  <mergeCells count="12">
    <mergeCell ref="AM2:AO2"/>
    <mergeCell ref="U2:W2"/>
    <mergeCell ref="X2:Z2"/>
    <mergeCell ref="AA2:AC2"/>
    <mergeCell ref="AD2:AF2"/>
    <mergeCell ref="AG2:AI2"/>
    <mergeCell ref="AJ2:AL2"/>
    <mergeCell ref="F2:H2"/>
    <mergeCell ref="I2:K2"/>
    <mergeCell ref="L2:N2"/>
    <mergeCell ref="O2:Q2"/>
    <mergeCell ref="R2:T2"/>
  </mergeCells>
  <hyperlinks>
    <hyperlink ref="B5" location="sentradm!A1" display="Sentraladminstrasjonen"/>
    <hyperlink ref="A1" location="FREMSIDE!A1" display="TILBAKE TIL FRAMSIDA"/>
    <hyperlink ref="B6" location="reinhald!A1" display="Reinhald"/>
    <hyperlink ref="B7" location="'pol st'!A1" display="Politisk styring"/>
    <hyperlink ref="B8" location="'Skodje b skule'!A1" display="Skodje barneskule"/>
    <hyperlink ref="B9" location="'Skodje u skole'!A1" display="Skodje ungdomsskule"/>
    <hyperlink ref="B10" location="'Skodje b hage'!A1" display="Skodje barnehage"/>
    <hyperlink ref="B11" location="'Valle skule_sfo'!A1" display="Valle skule og SFO"/>
    <hyperlink ref="B12" location="'Valle b hage'!A1" display="Valle barnehage"/>
    <hyperlink ref="B13" location="'Stette skule_sfo'!A1" display="Stette skule og SFO"/>
    <hyperlink ref="B14" location="'stette bhg'!A1" display="Stette barnehage"/>
    <hyperlink ref="B15" location="SOMS!A1" display="SOMS"/>
    <hyperlink ref="B16" location="HBO!A1" display="HBO"/>
    <hyperlink ref="B17" location="SAMHREF!A1" display="Samhandelingsreformen"/>
    <hyperlink ref="B18" location="'PM BU'!A1" display="Prestemarka butilbod"/>
    <hyperlink ref="B19" location="'PM DT'!A1" display="Prestemarka dagtilbod"/>
    <hyperlink ref="B21" location="FUE!A1" display="Fordelte utg eigedomsdr"/>
    <hyperlink ref="B22" location="KMTD!A1" display="Komm tekn drift"/>
    <hyperlink ref="B24" location="helsesent!A1" display="Helsesenter"/>
    <hyperlink ref="B25" location="bvern!A1" display="Storfjorden barnevern"/>
    <hyperlink ref="B26" location="NAV!A1" display="NAV Skodje"/>
    <hyperlink ref="B27" location="kultur!A1" display="Kultur"/>
  </hyperlinks>
  <pageMargins left="0.7" right="0.7"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workbookViewId="0"/>
  </sheetViews>
  <sheetFormatPr baseColWidth="10" defaultColWidth="11.453125" defaultRowHeight="12" x14ac:dyDescent="0.3"/>
  <cols>
    <col min="1" max="1" width="2.26953125" style="1" customWidth="1"/>
    <col min="2" max="2" width="2.81640625" style="1" customWidth="1"/>
    <col min="3" max="3" width="6.7265625" style="1" customWidth="1"/>
    <col min="4" max="4" width="6.453125" style="1" customWidth="1"/>
    <col min="5" max="5" width="6.54296875" style="1" customWidth="1"/>
    <col min="6" max="6" width="7.54296875" style="1" customWidth="1"/>
    <col min="7" max="7" width="7.453125" style="1" customWidth="1"/>
    <col min="8" max="8" width="7.1796875" style="1" customWidth="1"/>
    <col min="9" max="10" width="5.7265625" style="1" customWidth="1"/>
    <col min="11" max="15" width="11.453125" style="1"/>
    <col min="16" max="16" width="3.1796875" style="1" customWidth="1"/>
    <col min="17" max="17" width="5.1796875" style="1" customWidth="1"/>
    <col min="18" max="18" width="6.81640625" style="1" customWidth="1"/>
    <col min="19" max="19" width="5.1796875" style="1" customWidth="1"/>
    <col min="20" max="20" width="6.81640625" style="1" customWidth="1"/>
    <col min="21" max="21" width="6.26953125" style="1" customWidth="1"/>
    <col min="22" max="22" width="5.7265625" style="1" customWidth="1"/>
    <col min="23" max="23" width="7.1796875" style="1" customWidth="1"/>
    <col min="24" max="16384" width="11.453125" style="1"/>
  </cols>
  <sheetData>
    <row r="1" spans="1:28" x14ac:dyDescent="0.3">
      <c r="A1" s="150" t="s">
        <v>36</v>
      </c>
      <c r="B1" s="20"/>
      <c r="C1" s="20"/>
      <c r="D1" s="20"/>
      <c r="E1" s="2"/>
      <c r="F1" s="2"/>
      <c r="G1" s="2"/>
      <c r="H1" s="2"/>
      <c r="I1" s="6" t="s">
        <v>204</v>
      </c>
      <c r="J1" s="6"/>
      <c r="K1" s="6"/>
      <c r="L1" s="2"/>
      <c r="M1" s="2"/>
      <c r="N1" s="2"/>
      <c r="O1" s="2"/>
      <c r="P1" s="2"/>
      <c r="Q1" s="2"/>
      <c r="R1" s="2"/>
      <c r="S1" s="2"/>
      <c r="T1" s="2"/>
      <c r="U1" s="2"/>
      <c r="V1" s="2"/>
      <c r="W1" s="2"/>
      <c r="X1" s="2"/>
      <c r="Y1" s="2"/>
      <c r="Z1" s="2"/>
      <c r="AA1" s="2"/>
      <c r="AB1" s="2"/>
    </row>
    <row r="2" spans="1:28" x14ac:dyDescent="0.3">
      <c r="A2" s="2"/>
      <c r="B2" s="2"/>
      <c r="C2" s="2"/>
      <c r="D2" s="2"/>
      <c r="E2" s="2"/>
      <c r="F2" s="2"/>
      <c r="G2" s="2"/>
      <c r="H2" s="2"/>
      <c r="I2" s="2"/>
      <c r="J2" s="2"/>
      <c r="K2" s="2"/>
      <c r="L2" s="2"/>
      <c r="M2" s="2"/>
      <c r="N2" s="2"/>
      <c r="O2" s="2"/>
      <c r="P2" s="2"/>
      <c r="Q2" s="2"/>
      <c r="R2" s="2"/>
      <c r="S2" s="2"/>
      <c r="T2" s="2"/>
      <c r="U2" s="2"/>
      <c r="V2" s="2"/>
      <c r="W2" s="2"/>
      <c r="X2" s="2"/>
      <c r="Y2" s="2"/>
      <c r="Z2" s="2"/>
      <c r="AA2" s="2"/>
      <c r="AB2" s="2"/>
    </row>
    <row r="3" spans="1:28" ht="15" customHeight="1" x14ac:dyDescent="0.3">
      <c r="A3" s="2"/>
      <c r="B3" s="20"/>
      <c r="C3" s="2"/>
      <c r="D3" s="2"/>
      <c r="E3" s="2"/>
      <c r="F3" s="2"/>
      <c r="G3" s="2"/>
      <c r="H3" s="2"/>
      <c r="I3" s="143" t="s">
        <v>50</v>
      </c>
      <c r="J3" s="44" t="s">
        <v>91</v>
      </c>
      <c r="K3" s="2"/>
      <c r="L3" s="2"/>
      <c r="M3" s="2"/>
      <c r="N3" s="2"/>
      <c r="P3" s="449" t="s">
        <v>205</v>
      </c>
      <c r="Q3" s="450"/>
      <c r="R3" s="450"/>
      <c r="S3" s="450"/>
      <c r="T3" s="450"/>
      <c r="U3" s="450"/>
      <c r="V3" s="450"/>
      <c r="W3" s="451"/>
      <c r="X3" s="2"/>
      <c r="Y3" s="2"/>
      <c r="Z3" s="2"/>
      <c r="AA3" s="2"/>
      <c r="AB3" s="2"/>
    </row>
    <row r="4" spans="1:28" x14ac:dyDescent="0.3">
      <c r="A4" s="2"/>
      <c r="B4" s="459" t="s">
        <v>107</v>
      </c>
      <c r="C4" s="460"/>
      <c r="D4" s="460"/>
      <c r="E4" s="460"/>
      <c r="F4" s="460"/>
      <c r="G4" s="460"/>
      <c r="H4" s="460"/>
      <c r="I4" s="23" t="s">
        <v>29</v>
      </c>
      <c r="J4" s="3" t="s">
        <v>30</v>
      </c>
      <c r="K4" s="2"/>
      <c r="L4" s="2"/>
      <c r="M4" s="2"/>
      <c r="N4" s="2"/>
      <c r="O4" s="2"/>
      <c r="P4" s="145"/>
      <c r="Q4" s="145" t="s">
        <v>31</v>
      </c>
      <c r="R4" s="145" t="s">
        <v>164</v>
      </c>
      <c r="S4" s="145" t="s">
        <v>32</v>
      </c>
      <c r="T4" s="145" t="s">
        <v>165</v>
      </c>
      <c r="U4" s="145" t="s">
        <v>68</v>
      </c>
      <c r="V4" s="145" t="s">
        <v>34</v>
      </c>
      <c r="W4" s="145" t="s">
        <v>166</v>
      </c>
      <c r="X4" s="2"/>
      <c r="Y4" s="2"/>
      <c r="Z4" s="2"/>
      <c r="AA4" s="2"/>
      <c r="AB4" s="2"/>
    </row>
    <row r="5" spans="1:28" x14ac:dyDescent="0.3">
      <c r="A5" s="2"/>
      <c r="B5" s="142"/>
      <c r="C5" s="142" t="s">
        <v>31</v>
      </c>
      <c r="D5" s="142" t="s">
        <v>32</v>
      </c>
      <c r="E5" s="142" t="s">
        <v>68</v>
      </c>
      <c r="F5" s="142" t="s">
        <v>33</v>
      </c>
      <c r="G5" s="144" t="s">
        <v>90</v>
      </c>
      <c r="H5" s="144" t="s">
        <v>34</v>
      </c>
      <c r="I5" s="26" t="s">
        <v>2</v>
      </c>
      <c r="J5" s="43" t="s">
        <v>35</v>
      </c>
      <c r="K5" s="2"/>
      <c r="L5" s="2"/>
      <c r="M5" s="2"/>
      <c r="N5" s="2"/>
      <c r="O5" s="2"/>
      <c r="P5" s="10"/>
      <c r="Q5" s="145" t="s">
        <v>196</v>
      </c>
      <c r="R5" s="146" t="s">
        <v>197</v>
      </c>
      <c r="S5" s="146" t="s">
        <v>199</v>
      </c>
      <c r="T5" s="146" t="s">
        <v>197</v>
      </c>
      <c r="U5" s="146" t="s">
        <v>197</v>
      </c>
      <c r="V5" s="146" t="s">
        <v>196</v>
      </c>
      <c r="W5" s="146" t="s">
        <v>198</v>
      </c>
      <c r="X5" s="2"/>
      <c r="Y5" s="2"/>
      <c r="Z5" s="2"/>
      <c r="AA5" s="2"/>
      <c r="AB5" s="2"/>
    </row>
    <row r="6" spans="1:28" x14ac:dyDescent="0.3">
      <c r="A6" s="2"/>
      <c r="B6" s="5">
        <v>1</v>
      </c>
      <c r="C6" s="151">
        <v>-379</v>
      </c>
      <c r="D6" s="27">
        <f>SUM(D$17*J6)</f>
        <v>-226.45402298850573</v>
      </c>
      <c r="E6" s="27">
        <f>SUM(E$17*J6)</f>
        <v>0</v>
      </c>
      <c r="F6" s="27">
        <f>SUM(C6-D6)</f>
        <v>-152.54597701149427</v>
      </c>
      <c r="G6" s="27">
        <f>SUM(C6-E6)</f>
        <v>-379</v>
      </c>
      <c r="H6" s="27">
        <v>-433</v>
      </c>
      <c r="I6" s="41">
        <f>SUM(C6/D$17)</f>
        <v>8.3296703296703301E-2</v>
      </c>
      <c r="J6" s="28">
        <f>SUM(H6/H$17)</f>
        <v>4.9770114942528733E-2</v>
      </c>
      <c r="K6" s="2"/>
      <c r="L6" s="2"/>
      <c r="M6" s="2"/>
      <c r="N6" s="2"/>
      <c r="O6" s="2"/>
      <c r="P6" s="10">
        <v>1</v>
      </c>
      <c r="Q6" s="137">
        <f>SUM(demogr!J16)</f>
        <v>4387</v>
      </c>
      <c r="R6" s="124">
        <f t="shared" ref="R6:R17" si="0">SUM(C6/Q6)</f>
        <v>-8.6391611579667196E-2</v>
      </c>
      <c r="S6" s="137">
        <f>SUM(demogr!R13)</f>
        <v>4408</v>
      </c>
      <c r="T6" s="124">
        <f t="shared" ref="T6:T17" si="1">SUM(D6/S6)</f>
        <v>-5.1373417193399669E-2</v>
      </c>
      <c r="U6" s="124">
        <f t="shared" ref="U6:U17" si="2">SUM(E6/S6)</f>
        <v>0</v>
      </c>
      <c r="V6" s="137">
        <f>SUM(demogr!F16)</f>
        <v>4282</v>
      </c>
      <c r="W6" s="124">
        <f t="shared" ref="W6:W17" si="3">SUM(H6/V6)</f>
        <v>-0.10112097150864083</v>
      </c>
      <c r="X6" s="2"/>
      <c r="Y6" s="2"/>
      <c r="Z6" s="2"/>
      <c r="AA6" s="2"/>
      <c r="AB6" s="2"/>
    </row>
    <row r="7" spans="1:28" x14ac:dyDescent="0.3">
      <c r="A7" s="2"/>
      <c r="B7" s="5">
        <v>2</v>
      </c>
      <c r="C7" s="151">
        <v>-869</v>
      </c>
      <c r="D7" s="27">
        <f t="shared" ref="D7:D16" si="4">SUM(D$17*J7)</f>
        <v>-869.20689655172418</v>
      </c>
      <c r="E7" s="27">
        <f t="shared" ref="E7:E16" si="5">SUM(E$17*J7)</f>
        <v>0</v>
      </c>
      <c r="F7" s="27">
        <f>SUM(C7-D7)</f>
        <v>0.20689655172418497</v>
      </c>
      <c r="G7" s="27">
        <f>SUM(C7-E7)</f>
        <v>-869</v>
      </c>
      <c r="H7" s="27">
        <v>-1662</v>
      </c>
      <c r="I7" s="41">
        <f t="shared" ref="I7:I17" si="6">SUM(C7/D$17)</f>
        <v>0.190989010989011</v>
      </c>
      <c r="J7" s="28">
        <f t="shared" ref="J7:J17" si="7">SUM(H7/H$17)</f>
        <v>0.1910344827586207</v>
      </c>
      <c r="K7" s="2"/>
      <c r="L7" s="2"/>
      <c r="M7" s="2"/>
      <c r="N7" s="2"/>
      <c r="O7" s="2"/>
      <c r="P7" s="10">
        <v>2</v>
      </c>
      <c r="Q7" s="137">
        <f>SUM(Q6)</f>
        <v>4387</v>
      </c>
      <c r="R7" s="124">
        <f t="shared" si="0"/>
        <v>-0.1980852518805562</v>
      </c>
      <c r="S7" s="137">
        <f>SUM(S6)</f>
        <v>4408</v>
      </c>
      <c r="T7" s="124">
        <f t="shared" si="1"/>
        <v>-0.19718849740284125</v>
      </c>
      <c r="U7" s="124">
        <f t="shared" si="2"/>
        <v>0</v>
      </c>
      <c r="V7" s="137">
        <f>SUM(V6)</f>
        <v>4282</v>
      </c>
      <c r="W7" s="124">
        <f t="shared" si="3"/>
        <v>-0.38813638486688462</v>
      </c>
      <c r="X7" s="2"/>
      <c r="Y7" s="2"/>
      <c r="Z7" s="2"/>
      <c r="AA7" s="2"/>
      <c r="AB7" s="2"/>
    </row>
    <row r="8" spans="1:28" x14ac:dyDescent="0.3">
      <c r="A8" s="2"/>
      <c r="B8" s="5">
        <v>3</v>
      </c>
      <c r="C8" s="151">
        <v>-1644</v>
      </c>
      <c r="D8" s="27">
        <f t="shared" si="4"/>
        <v>-1644.2758620689654</v>
      </c>
      <c r="E8" s="27">
        <f t="shared" si="5"/>
        <v>0</v>
      </c>
      <c r="F8" s="27">
        <f t="shared" ref="F8:F17" si="8">SUM(C8-D8)</f>
        <v>0.27586206896535259</v>
      </c>
      <c r="G8" s="27">
        <f t="shared" ref="G8:G17" si="9">SUM(C8-E8)</f>
        <v>-1644</v>
      </c>
      <c r="H8" s="27">
        <v>-3144</v>
      </c>
      <c r="I8" s="41">
        <f t="shared" si="6"/>
        <v>0.36131868131868133</v>
      </c>
      <c r="J8" s="28">
        <f t="shared" si="7"/>
        <v>0.36137931034482756</v>
      </c>
      <c r="K8" s="2"/>
      <c r="L8" s="2"/>
      <c r="M8" s="2"/>
      <c r="N8" s="2"/>
      <c r="O8" s="2"/>
      <c r="P8" s="10">
        <v>3</v>
      </c>
      <c r="Q8" s="137">
        <f>SUM(Q6)</f>
        <v>4387</v>
      </c>
      <c r="R8" s="124">
        <f t="shared" si="0"/>
        <v>-0.37474356051971736</v>
      </c>
      <c r="S8" s="137">
        <f>SUM(S6)</f>
        <v>4408</v>
      </c>
      <c r="T8" s="124">
        <f t="shared" si="1"/>
        <v>-0.37302083985230611</v>
      </c>
      <c r="U8" s="124">
        <f t="shared" si="2"/>
        <v>0</v>
      </c>
      <c r="V8" s="137">
        <f>SUM(V6)</f>
        <v>4282</v>
      </c>
      <c r="W8" s="124">
        <f t="shared" si="3"/>
        <v>-0.73423633815973843</v>
      </c>
      <c r="X8" s="2"/>
      <c r="Y8" s="2"/>
      <c r="Z8" s="2"/>
      <c r="AA8" s="2"/>
      <c r="AB8" s="2"/>
    </row>
    <row r="9" spans="1:28" x14ac:dyDescent="0.3">
      <c r="A9" s="2"/>
      <c r="B9" s="5">
        <v>4</v>
      </c>
      <c r="C9" s="151">
        <v>-1824</v>
      </c>
      <c r="D9" s="27">
        <f t="shared" si="4"/>
        <v>-1824.183908045977</v>
      </c>
      <c r="E9" s="27">
        <f t="shared" si="5"/>
        <v>0</v>
      </c>
      <c r="F9" s="27">
        <f t="shared" si="8"/>
        <v>0.18390804597697752</v>
      </c>
      <c r="G9" s="27">
        <f t="shared" si="9"/>
        <v>-1824</v>
      </c>
      <c r="H9" s="27">
        <v>-3488</v>
      </c>
      <c r="I9" s="41">
        <f t="shared" si="6"/>
        <v>0.40087912087912086</v>
      </c>
      <c r="J9" s="28">
        <f t="shared" si="7"/>
        <v>0.40091954022988507</v>
      </c>
      <c r="K9" s="2"/>
      <c r="L9" s="2"/>
      <c r="M9" s="2"/>
      <c r="N9" s="2"/>
      <c r="O9" s="2"/>
      <c r="P9" s="10">
        <v>4</v>
      </c>
      <c r="Q9" s="137"/>
      <c r="R9" s="124" t="e">
        <f t="shared" si="0"/>
        <v>#DIV/0!</v>
      </c>
      <c r="S9" s="137">
        <f>SUM(S6)</f>
        <v>4408</v>
      </c>
      <c r="T9" s="124">
        <f t="shared" si="1"/>
        <v>-0.41383482487431422</v>
      </c>
      <c r="U9" s="124">
        <f t="shared" si="2"/>
        <v>0</v>
      </c>
      <c r="V9" s="137">
        <f>SUM(V6)</f>
        <v>4282</v>
      </c>
      <c r="W9" s="124">
        <f t="shared" si="3"/>
        <v>-0.81457262961233068</v>
      </c>
      <c r="X9" s="2"/>
      <c r="Y9" s="2"/>
      <c r="Z9" s="2"/>
      <c r="AA9" s="2"/>
      <c r="AB9" s="2"/>
    </row>
    <row r="10" spans="1:28" x14ac:dyDescent="0.3">
      <c r="A10" s="2"/>
      <c r="B10" s="5">
        <v>5</v>
      </c>
      <c r="C10" s="151">
        <v>-2148</v>
      </c>
      <c r="D10" s="27">
        <f t="shared" si="4"/>
        <v>-2148.4367816091954</v>
      </c>
      <c r="E10" s="27">
        <f t="shared" si="5"/>
        <v>0</v>
      </c>
      <c r="F10" s="27">
        <f t="shared" si="8"/>
        <v>0.43678160919535003</v>
      </c>
      <c r="G10" s="27">
        <f t="shared" si="9"/>
        <v>-2148</v>
      </c>
      <c r="H10" s="27">
        <v>-4108</v>
      </c>
      <c r="I10" s="41">
        <f t="shared" si="6"/>
        <v>0.47208791208791206</v>
      </c>
      <c r="J10" s="28">
        <f t="shared" si="7"/>
        <v>0.47218390804597699</v>
      </c>
      <c r="K10" s="2"/>
      <c r="L10" s="2"/>
      <c r="M10" s="2"/>
      <c r="N10" s="2"/>
      <c r="O10" s="2"/>
      <c r="P10" s="10">
        <v>5</v>
      </c>
      <c r="Q10" s="137"/>
      <c r="R10" s="124" t="e">
        <f t="shared" si="0"/>
        <v>#DIV/0!</v>
      </c>
      <c r="S10" s="137">
        <f>SUM(S6)</f>
        <v>4408</v>
      </c>
      <c r="T10" s="124">
        <f t="shared" si="1"/>
        <v>-0.48739491415816594</v>
      </c>
      <c r="U10" s="124">
        <f t="shared" si="2"/>
        <v>0</v>
      </c>
      <c r="V10" s="137">
        <f>SUM(V6)</f>
        <v>4282</v>
      </c>
      <c r="W10" s="124">
        <f t="shared" si="3"/>
        <v>-0.95936478281177018</v>
      </c>
      <c r="X10" s="2"/>
      <c r="Y10" s="2"/>
      <c r="Z10" s="2"/>
      <c r="AA10" s="2"/>
      <c r="AB10" s="2"/>
    </row>
    <row r="11" spans="1:28" x14ac:dyDescent="0.3">
      <c r="A11" s="2"/>
      <c r="B11" s="5">
        <v>6</v>
      </c>
      <c r="C11" s="151">
        <v>-2355</v>
      </c>
      <c r="D11" s="27">
        <f t="shared" si="4"/>
        <v>-2355.0172413793107</v>
      </c>
      <c r="E11" s="27">
        <f t="shared" si="5"/>
        <v>0</v>
      </c>
      <c r="F11" s="27">
        <f t="shared" si="8"/>
        <v>1.7241379310689808E-2</v>
      </c>
      <c r="G11" s="27">
        <f t="shared" si="9"/>
        <v>-2355</v>
      </c>
      <c r="H11" s="27">
        <v>-4503</v>
      </c>
      <c r="I11" s="41">
        <f t="shared" si="6"/>
        <v>0.51758241758241763</v>
      </c>
      <c r="J11" s="28">
        <f t="shared" si="7"/>
        <v>0.51758620689655177</v>
      </c>
      <c r="K11" s="2"/>
      <c r="L11" s="2"/>
      <c r="M11" s="2"/>
      <c r="N11" s="2"/>
      <c r="O11" s="2"/>
      <c r="P11" s="10">
        <v>6</v>
      </c>
      <c r="Q11" s="137"/>
      <c r="R11" s="124" t="e">
        <f t="shared" si="0"/>
        <v>#DIV/0!</v>
      </c>
      <c r="S11" s="137">
        <f>SUM(S6)</f>
        <v>4408</v>
      </c>
      <c r="T11" s="124">
        <f t="shared" si="1"/>
        <v>-0.5342598097502973</v>
      </c>
      <c r="U11" s="124">
        <f t="shared" si="2"/>
        <v>0</v>
      </c>
      <c r="V11" s="137">
        <f>SUM(V6)</f>
        <v>4282</v>
      </c>
      <c r="W11" s="124">
        <f t="shared" si="3"/>
        <v>-1.0516113965436711</v>
      </c>
      <c r="X11" s="2"/>
      <c r="Y11" s="2"/>
      <c r="Z11" s="2"/>
      <c r="AA11" s="2"/>
      <c r="AB11" s="2"/>
    </row>
    <row r="12" spans="1:28" x14ac:dyDescent="0.3">
      <c r="A12" s="2"/>
      <c r="B12" s="5">
        <v>7</v>
      </c>
      <c r="C12" s="151">
        <v>-2384</v>
      </c>
      <c r="D12" s="27">
        <f t="shared" si="4"/>
        <v>-2384.3045977011493</v>
      </c>
      <c r="E12" s="27">
        <f t="shared" si="5"/>
        <v>0</v>
      </c>
      <c r="F12" s="27">
        <f t="shared" si="8"/>
        <v>0.30459770114930507</v>
      </c>
      <c r="G12" s="27">
        <f t="shared" si="9"/>
        <v>-2384</v>
      </c>
      <c r="H12" s="27">
        <v>-4559</v>
      </c>
      <c r="I12" s="41">
        <f t="shared" si="6"/>
        <v>0.523956043956044</v>
      </c>
      <c r="J12" s="28">
        <f t="shared" si="7"/>
        <v>0.52402298850574713</v>
      </c>
      <c r="K12" s="2"/>
      <c r="L12" s="2"/>
      <c r="M12" s="2"/>
      <c r="N12" s="2"/>
      <c r="O12" s="2"/>
      <c r="P12" s="10">
        <v>7</v>
      </c>
      <c r="Q12" s="137"/>
      <c r="R12" s="124" t="e">
        <f t="shared" si="0"/>
        <v>#DIV/0!</v>
      </c>
      <c r="S12" s="137">
        <f>SUM(S6)</f>
        <v>4408</v>
      </c>
      <c r="T12" s="124">
        <f t="shared" si="1"/>
        <v>-0.54090394684690324</v>
      </c>
      <c r="U12" s="124">
        <f t="shared" si="2"/>
        <v>0</v>
      </c>
      <c r="V12" s="137">
        <f>SUM(V6)</f>
        <v>4282</v>
      </c>
      <c r="W12" s="124">
        <f t="shared" si="3"/>
        <v>-1.0646893974778142</v>
      </c>
      <c r="X12" s="2"/>
      <c r="Y12" s="2"/>
      <c r="Z12" s="2"/>
      <c r="AA12" s="2"/>
      <c r="AB12" s="2"/>
    </row>
    <row r="13" spans="1:28" x14ac:dyDescent="0.3">
      <c r="A13" s="2"/>
      <c r="B13" s="5">
        <v>8</v>
      </c>
      <c r="C13" s="151">
        <v>-2449</v>
      </c>
      <c r="D13" s="27">
        <f t="shared" si="4"/>
        <v>-2448.632183908046</v>
      </c>
      <c r="E13" s="27">
        <f t="shared" si="5"/>
        <v>0</v>
      </c>
      <c r="F13" s="27">
        <f t="shared" si="8"/>
        <v>-0.36781609195395504</v>
      </c>
      <c r="G13" s="27">
        <f t="shared" si="9"/>
        <v>-2449</v>
      </c>
      <c r="H13" s="27">
        <v>-4682</v>
      </c>
      <c r="I13" s="41">
        <f t="shared" si="6"/>
        <v>0.53824175824175824</v>
      </c>
      <c r="J13" s="28">
        <f t="shared" si="7"/>
        <v>0.53816091954022993</v>
      </c>
      <c r="K13" s="2"/>
      <c r="L13" s="2"/>
      <c r="M13" s="2"/>
      <c r="N13" s="2"/>
      <c r="O13" s="2"/>
      <c r="P13" s="10">
        <v>8</v>
      </c>
      <c r="Q13" s="137"/>
      <c r="R13" s="124" t="e">
        <f t="shared" si="0"/>
        <v>#DIV/0!</v>
      </c>
      <c r="S13" s="137">
        <f>SUM(S6)</f>
        <v>4408</v>
      </c>
      <c r="T13" s="124">
        <f t="shared" si="1"/>
        <v>-0.5554973193983771</v>
      </c>
      <c r="U13" s="124">
        <f t="shared" si="2"/>
        <v>0</v>
      </c>
      <c r="V13" s="137">
        <f>SUM(V6)</f>
        <v>4282</v>
      </c>
      <c r="W13" s="124">
        <f t="shared" si="3"/>
        <v>-1.0934142923867352</v>
      </c>
      <c r="X13" s="2"/>
      <c r="Y13" s="2"/>
      <c r="Z13" s="2"/>
      <c r="AA13" s="2"/>
      <c r="AB13" s="2"/>
    </row>
    <row r="14" spans="1:28" x14ac:dyDescent="0.3">
      <c r="A14" s="2"/>
      <c r="B14" s="5">
        <v>9</v>
      </c>
      <c r="C14" s="151">
        <v>-2696</v>
      </c>
      <c r="D14" s="27">
        <f t="shared" si="4"/>
        <v>-2696.0057471264367</v>
      </c>
      <c r="E14" s="27">
        <f t="shared" si="5"/>
        <v>0</v>
      </c>
      <c r="F14" s="27">
        <f t="shared" si="8"/>
        <v>5.7471264367450203E-3</v>
      </c>
      <c r="G14" s="27">
        <f t="shared" si="9"/>
        <v>-2696</v>
      </c>
      <c r="H14" s="27">
        <v>-5155</v>
      </c>
      <c r="I14" s="41">
        <f t="shared" si="6"/>
        <v>0.59252747252747251</v>
      </c>
      <c r="J14" s="28">
        <f t="shared" si="7"/>
        <v>0.59252873563218389</v>
      </c>
      <c r="K14" s="2"/>
      <c r="L14" s="2"/>
      <c r="M14" s="2"/>
      <c r="N14" s="2"/>
      <c r="O14" s="2"/>
      <c r="P14" s="10">
        <v>9</v>
      </c>
      <c r="Q14" s="137"/>
      <c r="R14" s="124" t="e">
        <f t="shared" si="0"/>
        <v>#DIV/0!</v>
      </c>
      <c r="S14" s="137">
        <f>SUM(S6)</f>
        <v>4408</v>
      </c>
      <c r="T14" s="124">
        <f t="shared" si="1"/>
        <v>-0.61161654880363814</v>
      </c>
      <c r="U14" s="124">
        <f t="shared" si="2"/>
        <v>0</v>
      </c>
      <c r="V14" s="137">
        <f>SUM(V6)</f>
        <v>4282</v>
      </c>
      <c r="W14" s="124">
        <f t="shared" si="3"/>
        <v>-1.2038766931340494</v>
      </c>
      <c r="X14" s="2"/>
      <c r="Y14" s="2"/>
      <c r="Z14" s="2"/>
      <c r="AA14" s="2"/>
      <c r="AB14" s="2"/>
    </row>
    <row r="15" spans="1:28" x14ac:dyDescent="0.3">
      <c r="A15" s="2"/>
      <c r="B15" s="5">
        <v>10</v>
      </c>
      <c r="C15" s="151">
        <v>-3399</v>
      </c>
      <c r="D15" s="27">
        <f t="shared" si="4"/>
        <v>-3399.4252873563219</v>
      </c>
      <c r="E15" s="27">
        <f t="shared" si="5"/>
        <v>0</v>
      </c>
      <c r="F15" s="27">
        <f t="shared" si="8"/>
        <v>0.42528735632185999</v>
      </c>
      <c r="G15" s="27">
        <f t="shared" si="9"/>
        <v>-3399</v>
      </c>
      <c r="H15" s="27">
        <v>-6500</v>
      </c>
      <c r="I15" s="41">
        <f t="shared" si="6"/>
        <v>0.74703296703296707</v>
      </c>
      <c r="J15" s="28">
        <f t="shared" si="7"/>
        <v>0.74712643678160917</v>
      </c>
      <c r="K15" s="2"/>
      <c r="L15" s="2"/>
      <c r="M15" s="2"/>
      <c r="N15" s="2"/>
      <c r="O15" s="2"/>
      <c r="P15" s="10">
        <v>10</v>
      </c>
      <c r="Q15" s="137"/>
      <c r="R15" s="124" t="e">
        <f t="shared" si="0"/>
        <v>#DIV/0!</v>
      </c>
      <c r="S15" s="137">
        <f>SUM(S6)</f>
        <v>4408</v>
      </c>
      <c r="T15" s="124">
        <f t="shared" si="1"/>
        <v>-0.77119448442747773</v>
      </c>
      <c r="U15" s="124">
        <f t="shared" si="2"/>
        <v>0</v>
      </c>
      <c r="V15" s="137">
        <f>SUM(V6)</f>
        <v>4282</v>
      </c>
      <c r="W15" s="124">
        <f t="shared" si="3"/>
        <v>-1.5179822512844465</v>
      </c>
      <c r="X15" s="2"/>
      <c r="Y15" s="2"/>
      <c r="Z15" s="2"/>
      <c r="AA15" s="2"/>
      <c r="AB15" s="2"/>
    </row>
    <row r="16" spans="1:28" x14ac:dyDescent="0.3">
      <c r="A16" s="2"/>
      <c r="B16" s="5">
        <v>11</v>
      </c>
      <c r="C16" s="151">
        <v>-3487</v>
      </c>
      <c r="D16" s="27">
        <f t="shared" si="4"/>
        <v>-3486.7643678160921</v>
      </c>
      <c r="E16" s="27">
        <f t="shared" si="5"/>
        <v>0</v>
      </c>
      <c r="F16" s="27">
        <f t="shared" si="8"/>
        <v>-0.23563218390791008</v>
      </c>
      <c r="G16" s="27">
        <f t="shared" si="9"/>
        <v>-3487</v>
      </c>
      <c r="H16" s="27">
        <v>-6667</v>
      </c>
      <c r="I16" s="41">
        <f t="shared" si="6"/>
        <v>0.76637362637362638</v>
      </c>
      <c r="J16" s="28">
        <f t="shared" si="7"/>
        <v>0.76632183908045981</v>
      </c>
      <c r="K16" s="2"/>
      <c r="L16" s="2"/>
      <c r="M16" s="2"/>
      <c r="N16" s="2"/>
      <c r="O16" s="2"/>
      <c r="P16" s="10">
        <v>11</v>
      </c>
      <c r="Q16" s="137"/>
      <c r="R16" s="124" t="e">
        <f t="shared" si="0"/>
        <v>#DIV/0!</v>
      </c>
      <c r="S16" s="137">
        <f>SUM(S6)</f>
        <v>4408</v>
      </c>
      <c r="T16" s="124">
        <f t="shared" si="1"/>
        <v>-0.79100825041199907</v>
      </c>
      <c r="U16" s="124">
        <f t="shared" si="2"/>
        <v>0</v>
      </c>
      <c r="V16" s="137">
        <f>SUM(V6)</f>
        <v>4282</v>
      </c>
      <c r="W16" s="124">
        <f t="shared" si="3"/>
        <v>-1.5569827183559084</v>
      </c>
      <c r="X16" s="2"/>
      <c r="Y16" s="2"/>
      <c r="Z16" s="2"/>
      <c r="AA16" s="2"/>
      <c r="AB16" s="2"/>
    </row>
    <row r="17" spans="1:28" x14ac:dyDescent="0.3">
      <c r="A17" s="2"/>
      <c r="B17" s="5">
        <v>12</v>
      </c>
      <c r="C17" s="152">
        <v>-4550</v>
      </c>
      <c r="D17" s="27">
        <v>-4550</v>
      </c>
      <c r="E17" s="27"/>
      <c r="F17" s="27">
        <f t="shared" si="8"/>
        <v>0</v>
      </c>
      <c r="G17" s="27">
        <f t="shared" si="9"/>
        <v>-4550</v>
      </c>
      <c r="H17" s="27">
        <v>-8700</v>
      </c>
      <c r="I17" s="41">
        <f t="shared" si="6"/>
        <v>1</v>
      </c>
      <c r="J17" s="28">
        <f t="shared" si="7"/>
        <v>1</v>
      </c>
      <c r="K17" s="2"/>
      <c r="L17" s="2"/>
      <c r="M17" s="2"/>
      <c r="N17" s="2"/>
      <c r="O17" s="2"/>
      <c r="P17" s="10">
        <v>12</v>
      </c>
      <c r="Q17" s="137"/>
      <c r="R17" s="124" t="e">
        <f t="shared" si="0"/>
        <v>#DIV/0!</v>
      </c>
      <c r="S17" s="137">
        <f>SUM(S6)</f>
        <v>4408</v>
      </c>
      <c r="T17" s="124">
        <f t="shared" si="1"/>
        <v>-1.0322141560798548</v>
      </c>
      <c r="U17" s="124">
        <f t="shared" si="2"/>
        <v>0</v>
      </c>
      <c r="V17" s="137">
        <f>SUM(V6)</f>
        <v>4282</v>
      </c>
      <c r="W17" s="124">
        <f t="shared" si="3"/>
        <v>-2.0317608594114898</v>
      </c>
      <c r="X17" s="2"/>
      <c r="Y17" s="2"/>
      <c r="Z17" s="2"/>
      <c r="AA17" s="2"/>
      <c r="AB17" s="2"/>
    </row>
    <row r="18" spans="1:28"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28" x14ac:dyDescent="0.3">
      <c r="A19" s="2"/>
      <c r="B19" s="80"/>
      <c r="C19" s="141"/>
      <c r="D19" s="141"/>
      <c r="E19" s="141"/>
      <c r="F19" s="487"/>
      <c r="G19" s="487"/>
      <c r="H19" s="80"/>
      <c r="I19" s="2"/>
      <c r="J19" s="2"/>
      <c r="K19" s="2"/>
      <c r="L19" s="2"/>
      <c r="M19" s="2"/>
      <c r="N19" s="2"/>
      <c r="O19" s="2"/>
      <c r="P19" s="2"/>
      <c r="Q19" s="2"/>
      <c r="R19" s="2"/>
      <c r="S19" s="2"/>
      <c r="T19" s="2"/>
      <c r="U19" s="2"/>
      <c r="V19" s="2"/>
      <c r="W19" s="2"/>
      <c r="X19" s="2"/>
      <c r="Y19" s="2"/>
      <c r="Z19" s="2"/>
      <c r="AA19" s="2"/>
      <c r="AB19" s="2"/>
    </row>
    <row r="20" spans="1:28" x14ac:dyDescent="0.3">
      <c r="A20" s="2"/>
      <c r="B20" s="80"/>
      <c r="C20" s="155"/>
      <c r="D20" s="141"/>
      <c r="E20" s="141"/>
      <c r="F20" s="141"/>
      <c r="G20" s="141"/>
      <c r="H20" s="141"/>
      <c r="I20" s="2"/>
      <c r="J20" s="2"/>
      <c r="K20" s="2"/>
      <c r="L20" s="2"/>
      <c r="M20" s="2"/>
      <c r="N20" s="2"/>
      <c r="O20" s="2"/>
      <c r="P20" s="2"/>
      <c r="Q20" s="2"/>
      <c r="R20" s="2"/>
      <c r="S20" s="2"/>
      <c r="T20" s="2"/>
      <c r="U20" s="2"/>
      <c r="V20" s="2"/>
      <c r="W20" s="2"/>
      <c r="X20" s="2"/>
      <c r="Y20" s="2"/>
      <c r="Z20" s="2"/>
      <c r="AA20" s="2"/>
      <c r="AB20" s="2"/>
    </row>
    <row r="21" spans="1:28" x14ac:dyDescent="0.3">
      <c r="A21" s="2"/>
      <c r="B21" s="53"/>
      <c r="C21" s="53"/>
      <c r="D21" s="53"/>
      <c r="E21" s="156"/>
      <c r="F21" s="158"/>
      <c r="G21" s="158"/>
      <c r="H21" s="157"/>
      <c r="I21" s="2"/>
      <c r="J21" s="2"/>
      <c r="K21" s="2"/>
      <c r="L21" s="2"/>
      <c r="M21" s="2"/>
      <c r="N21" s="2"/>
      <c r="O21" s="2"/>
      <c r="P21" s="2"/>
      <c r="Q21" s="2"/>
      <c r="R21" s="2"/>
      <c r="S21" s="2"/>
      <c r="T21" s="2"/>
      <c r="U21" s="2"/>
      <c r="V21" s="2"/>
      <c r="W21" s="2"/>
      <c r="X21" s="2"/>
      <c r="Y21" s="2"/>
      <c r="Z21" s="2"/>
      <c r="AA21" s="2"/>
      <c r="AB21" s="2"/>
    </row>
    <row r="22" spans="1:28" x14ac:dyDescent="0.3">
      <c r="A22" s="2"/>
      <c r="B22" s="53"/>
      <c r="C22" s="53"/>
      <c r="D22" s="53"/>
      <c r="E22" s="156"/>
      <c r="F22" s="158"/>
      <c r="G22" s="158"/>
      <c r="H22" s="157"/>
      <c r="I22" s="2"/>
      <c r="J22" s="2"/>
      <c r="K22" s="2"/>
      <c r="L22" s="2"/>
      <c r="M22" s="2"/>
      <c r="N22" s="2"/>
      <c r="O22" s="2"/>
      <c r="P22" s="2"/>
      <c r="Q22" s="2"/>
      <c r="R22" s="2"/>
      <c r="S22" s="2"/>
      <c r="T22" s="2"/>
      <c r="U22" s="2"/>
      <c r="V22" s="2"/>
      <c r="W22" s="2"/>
      <c r="X22" s="2"/>
      <c r="Y22" s="2"/>
      <c r="Z22" s="2"/>
      <c r="AA22" s="2"/>
      <c r="AB22" s="2"/>
    </row>
    <row r="23" spans="1:28" x14ac:dyDescent="0.3">
      <c r="A23" s="2"/>
      <c r="B23" s="53"/>
      <c r="C23" s="53"/>
      <c r="D23" s="53"/>
      <c r="E23" s="156"/>
      <c r="F23" s="158"/>
      <c r="G23" s="158"/>
      <c r="H23" s="157"/>
      <c r="I23" s="2"/>
      <c r="J23" s="2"/>
      <c r="K23" s="2"/>
      <c r="L23" s="2"/>
      <c r="M23" s="2"/>
      <c r="N23" s="2"/>
      <c r="O23" s="2"/>
      <c r="P23" s="2"/>
      <c r="Q23" s="2"/>
      <c r="R23" s="2"/>
      <c r="S23" s="2"/>
      <c r="T23" s="2"/>
      <c r="U23" s="2"/>
      <c r="V23" s="2"/>
      <c r="W23" s="2"/>
      <c r="X23" s="2"/>
      <c r="Y23" s="2"/>
      <c r="Z23" s="2"/>
      <c r="AA23" s="2"/>
      <c r="AB23" s="2"/>
    </row>
    <row r="24" spans="1:28" x14ac:dyDescent="0.3">
      <c r="A24" s="2"/>
      <c r="B24" s="53"/>
      <c r="C24" s="53"/>
      <c r="D24" s="53"/>
      <c r="E24" s="156"/>
      <c r="F24" s="158"/>
      <c r="G24" s="158"/>
      <c r="H24" s="157"/>
      <c r="I24" s="2"/>
      <c r="J24" s="2"/>
      <c r="K24" s="2"/>
      <c r="L24" s="2"/>
      <c r="M24" s="2"/>
      <c r="N24" s="2"/>
      <c r="O24" s="2"/>
      <c r="P24" s="2"/>
      <c r="Q24" s="2"/>
      <c r="R24" s="2"/>
      <c r="S24" s="2"/>
      <c r="T24" s="2"/>
      <c r="U24" s="2"/>
      <c r="V24" s="2"/>
      <c r="W24" s="2"/>
      <c r="X24" s="2"/>
      <c r="Y24" s="2"/>
      <c r="Z24" s="2"/>
      <c r="AA24" s="2"/>
      <c r="AB24" s="2"/>
    </row>
    <row r="25" spans="1:28" x14ac:dyDescent="0.3">
      <c r="A25" s="2"/>
      <c r="B25" s="53"/>
      <c r="C25" s="53"/>
      <c r="D25" s="53"/>
      <c r="E25" s="156"/>
      <c r="F25" s="158"/>
      <c r="G25" s="158"/>
      <c r="H25" s="157"/>
      <c r="I25" s="2"/>
      <c r="J25" s="2"/>
      <c r="K25" s="2"/>
      <c r="L25" s="2"/>
      <c r="M25" s="2"/>
      <c r="N25" s="2"/>
      <c r="O25" s="2"/>
      <c r="P25" s="2"/>
      <c r="Q25" s="2"/>
      <c r="R25" s="2"/>
      <c r="S25" s="2"/>
      <c r="T25" s="2"/>
      <c r="U25" s="2"/>
      <c r="V25" s="2"/>
      <c r="W25" s="2"/>
      <c r="X25" s="2"/>
      <c r="Y25" s="2"/>
      <c r="Z25" s="2"/>
      <c r="AA25" s="2"/>
      <c r="AB25" s="2"/>
    </row>
    <row r="26" spans="1:28" x14ac:dyDescent="0.3">
      <c r="A26" s="2"/>
      <c r="B26" s="53"/>
      <c r="C26" s="53"/>
      <c r="D26" s="53"/>
      <c r="E26" s="156"/>
      <c r="F26" s="158"/>
      <c r="G26" s="158"/>
      <c r="H26" s="157"/>
      <c r="I26" s="2"/>
      <c r="J26" s="2"/>
      <c r="K26" s="2"/>
      <c r="L26" s="2"/>
      <c r="M26" s="2"/>
      <c r="N26" s="2"/>
      <c r="O26" s="2"/>
      <c r="P26" s="2"/>
      <c r="Q26" s="2"/>
      <c r="R26" s="2"/>
      <c r="S26" s="2"/>
      <c r="T26" s="2"/>
      <c r="U26" s="2"/>
      <c r="V26" s="2"/>
      <c r="W26" s="2"/>
      <c r="X26" s="2"/>
      <c r="Y26" s="2"/>
      <c r="Z26" s="2"/>
      <c r="AA26" s="2"/>
      <c r="AB26" s="2"/>
    </row>
    <row r="27" spans="1:28" x14ac:dyDescent="0.3">
      <c r="A27" s="2"/>
      <c r="B27" s="53"/>
      <c r="C27" s="53"/>
      <c r="D27" s="53"/>
      <c r="E27" s="156"/>
      <c r="F27" s="158"/>
      <c r="G27" s="158"/>
      <c r="H27" s="157"/>
      <c r="I27" s="2"/>
      <c r="J27" s="2"/>
      <c r="K27" s="2"/>
      <c r="L27" s="2"/>
      <c r="M27" s="2"/>
      <c r="N27" s="2"/>
      <c r="O27" s="2"/>
      <c r="P27" s="2"/>
      <c r="Q27" s="2"/>
      <c r="R27" s="2"/>
      <c r="S27" s="2"/>
      <c r="T27" s="2"/>
      <c r="U27" s="2"/>
      <c r="V27" s="2"/>
      <c r="W27" s="2"/>
      <c r="X27" s="2"/>
      <c r="Y27" s="2"/>
      <c r="Z27" s="2"/>
      <c r="AA27" s="2"/>
      <c r="AB27" s="2"/>
    </row>
    <row r="28" spans="1:28" x14ac:dyDescent="0.3">
      <c r="A28" s="2"/>
      <c r="B28" s="53"/>
      <c r="C28" s="53"/>
      <c r="D28" s="53"/>
      <c r="E28" s="156"/>
      <c r="F28" s="158"/>
      <c r="G28" s="158"/>
      <c r="H28" s="157"/>
      <c r="I28" s="2"/>
      <c r="J28" s="2"/>
      <c r="K28" s="2"/>
      <c r="L28" s="2"/>
      <c r="M28" s="2"/>
      <c r="N28" s="2"/>
      <c r="O28" s="2"/>
      <c r="P28" s="2"/>
      <c r="Q28" s="2"/>
      <c r="R28" s="2"/>
      <c r="S28" s="2"/>
      <c r="T28" s="2"/>
      <c r="U28" s="2"/>
      <c r="V28" s="2"/>
      <c r="W28" s="2"/>
      <c r="X28" s="2"/>
      <c r="Y28" s="2"/>
      <c r="Z28" s="2"/>
      <c r="AA28" s="2"/>
      <c r="AB28" s="2"/>
    </row>
    <row r="29" spans="1:28" x14ac:dyDescent="0.3">
      <c r="A29" s="2"/>
      <c r="B29" s="53"/>
      <c r="C29" s="53"/>
      <c r="D29" s="53"/>
      <c r="E29" s="156"/>
      <c r="F29" s="158"/>
      <c r="G29" s="158"/>
      <c r="H29" s="157"/>
      <c r="I29" s="2"/>
      <c r="J29" s="2"/>
      <c r="K29" s="2"/>
      <c r="L29" s="2"/>
      <c r="M29" s="2"/>
      <c r="N29" s="2"/>
      <c r="O29" s="2"/>
      <c r="P29" s="2"/>
      <c r="Q29" s="2"/>
      <c r="R29" s="2"/>
      <c r="S29" s="2"/>
      <c r="T29" s="2"/>
      <c r="U29" s="2"/>
      <c r="V29" s="2"/>
      <c r="W29" s="2"/>
      <c r="X29" s="2"/>
      <c r="Y29" s="2"/>
      <c r="Z29" s="2"/>
      <c r="AA29" s="2"/>
      <c r="AB29" s="2"/>
    </row>
    <row r="30" spans="1:28" x14ac:dyDescent="0.3">
      <c r="A30" s="2"/>
      <c r="B30" s="53"/>
      <c r="C30" s="53"/>
      <c r="D30" s="53"/>
      <c r="E30" s="156"/>
      <c r="F30" s="158"/>
      <c r="G30" s="158"/>
      <c r="H30" s="157"/>
      <c r="I30" s="2"/>
      <c r="J30" s="2"/>
      <c r="K30" s="2"/>
      <c r="L30" s="2"/>
      <c r="M30" s="2"/>
      <c r="N30" s="2"/>
      <c r="O30" s="2"/>
      <c r="P30" s="2"/>
      <c r="Q30" s="2"/>
      <c r="R30" s="2"/>
      <c r="S30" s="2"/>
      <c r="T30" s="2"/>
      <c r="U30" s="2"/>
      <c r="V30" s="2"/>
      <c r="W30" s="2"/>
      <c r="X30" s="2"/>
      <c r="Y30" s="2"/>
      <c r="Z30" s="2"/>
      <c r="AA30" s="2"/>
      <c r="AB30" s="2"/>
    </row>
    <row r="31" spans="1:28" x14ac:dyDescent="0.3">
      <c r="A31" s="2"/>
      <c r="B31" s="53"/>
      <c r="C31" s="53"/>
      <c r="D31" s="53"/>
      <c r="E31" s="156"/>
      <c r="F31" s="158"/>
      <c r="G31" s="158"/>
      <c r="H31" s="157"/>
      <c r="I31" s="2"/>
      <c r="J31" s="2"/>
      <c r="K31" s="2"/>
      <c r="L31" s="2"/>
      <c r="M31" s="2"/>
      <c r="N31" s="2"/>
      <c r="O31" s="2"/>
      <c r="P31" s="2"/>
      <c r="Q31" s="2"/>
      <c r="R31" s="2"/>
      <c r="S31" s="2"/>
      <c r="T31" s="2"/>
      <c r="U31" s="2"/>
      <c r="V31" s="2"/>
      <c r="W31" s="2"/>
      <c r="X31" s="2"/>
      <c r="Y31" s="2"/>
      <c r="Z31" s="2"/>
      <c r="AA31" s="2"/>
      <c r="AB31" s="2"/>
    </row>
    <row r="32" spans="1:28" x14ac:dyDescent="0.3">
      <c r="A32" s="2"/>
      <c r="B32" s="53"/>
      <c r="C32" s="53"/>
      <c r="D32" s="53"/>
      <c r="E32" s="156"/>
      <c r="F32" s="158"/>
      <c r="G32" s="158"/>
      <c r="H32" s="157"/>
      <c r="I32" s="2"/>
      <c r="J32" s="2"/>
      <c r="K32" s="2"/>
      <c r="L32" s="2"/>
      <c r="M32" s="2"/>
      <c r="N32" s="2"/>
      <c r="O32" s="2"/>
      <c r="P32" s="2"/>
      <c r="Q32" s="2"/>
      <c r="R32" s="2"/>
      <c r="S32" s="2"/>
      <c r="T32" s="2"/>
      <c r="U32" s="2"/>
      <c r="V32" s="2"/>
      <c r="W32" s="2"/>
      <c r="X32" s="2"/>
      <c r="Y32" s="2"/>
      <c r="Z32" s="2"/>
      <c r="AA32" s="2"/>
      <c r="AB32" s="2"/>
    </row>
    <row r="33" spans="1:28"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28"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28"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row>
    <row r="36" spans="1:28"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row>
  </sheetData>
  <mergeCells count="3">
    <mergeCell ref="P3:W3"/>
    <mergeCell ref="B4:H4"/>
    <mergeCell ref="F19:G19"/>
  </mergeCells>
  <hyperlinks>
    <hyperlink ref="A1:D1" location="FREMSIDE!A1" display="TILBAKE TIL FRAMSIDA"/>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7"/>
  <sheetViews>
    <sheetView topLeftCell="A1089" workbookViewId="0">
      <selection activeCell="B1127" sqref="B1127:M1127"/>
    </sheetView>
  </sheetViews>
  <sheetFormatPr baseColWidth="10" defaultColWidth="11.453125" defaultRowHeight="12" x14ac:dyDescent="0.3"/>
  <cols>
    <col min="1" max="1" width="44.1796875" style="1" bestFit="1" customWidth="1"/>
    <col min="2" max="2" width="9.453125" style="1" bestFit="1" customWidth="1"/>
    <col min="3" max="10" width="13.26953125" style="1" bestFit="1" customWidth="1"/>
    <col min="11" max="13" width="14.26953125" style="1" bestFit="1" customWidth="1"/>
    <col min="14" max="16384" width="11.453125" style="1"/>
  </cols>
  <sheetData>
    <row r="1" spans="1:13" x14ac:dyDescent="0.3">
      <c r="A1" s="1" t="s">
        <v>230</v>
      </c>
    </row>
    <row r="2" spans="1:13" x14ac:dyDescent="0.3">
      <c r="A2" s="1" t="s">
        <v>231</v>
      </c>
    </row>
    <row r="4" spans="1:13" x14ac:dyDescent="0.3">
      <c r="A4" s="1" t="s">
        <v>232</v>
      </c>
      <c r="B4" s="1" t="s">
        <v>233</v>
      </c>
      <c r="C4" s="281">
        <v>0.50486111111111109</v>
      </c>
      <c r="E4" s="1">
        <v>32</v>
      </c>
    </row>
    <row r="6" spans="1:13" x14ac:dyDescent="0.3">
      <c r="A6" s="1" t="s">
        <v>230</v>
      </c>
    </row>
    <row r="7" spans="1:13" x14ac:dyDescent="0.3">
      <c r="A7" s="1" t="s">
        <v>231</v>
      </c>
    </row>
    <row r="9" spans="1:13" x14ac:dyDescent="0.3">
      <c r="B9" s="1" t="s">
        <v>234</v>
      </c>
      <c r="C9" s="1" t="s">
        <v>235</v>
      </c>
      <c r="D9" s="1" t="s">
        <v>236</v>
      </c>
      <c r="E9" s="1" t="s">
        <v>237</v>
      </c>
      <c r="F9" s="1" t="s">
        <v>238</v>
      </c>
      <c r="G9" s="1" t="s">
        <v>239</v>
      </c>
      <c r="H9" s="1" t="s">
        <v>240</v>
      </c>
      <c r="I9" s="1" t="s">
        <v>241</v>
      </c>
      <c r="J9" s="1" t="s">
        <v>242</v>
      </c>
      <c r="K9" s="1" t="s">
        <v>243</v>
      </c>
      <c r="L9" s="1" t="s">
        <v>244</v>
      </c>
      <c r="M9" s="1" t="s">
        <v>245</v>
      </c>
    </row>
    <row r="10" spans="1:13" x14ac:dyDescent="0.3">
      <c r="A10" s="1" t="s">
        <v>246</v>
      </c>
    </row>
    <row r="11" spans="1:13" x14ac:dyDescent="0.3">
      <c r="A11" s="1" t="s">
        <v>247</v>
      </c>
      <c r="B11" s="230">
        <v>284</v>
      </c>
      <c r="C11" s="230">
        <v>456</v>
      </c>
      <c r="D11" s="230">
        <v>556</v>
      </c>
      <c r="E11" s="230">
        <v>801</v>
      </c>
      <c r="F11" s="230">
        <v>989</v>
      </c>
      <c r="G11" s="230">
        <v>1244</v>
      </c>
      <c r="H11" s="230">
        <v>1528</v>
      </c>
      <c r="I11" s="230">
        <v>1644</v>
      </c>
      <c r="J11" s="230">
        <v>1772</v>
      </c>
      <c r="K11" s="230">
        <v>2042</v>
      </c>
      <c r="L11" s="230">
        <v>2175</v>
      </c>
      <c r="M11" s="230">
        <v>2498</v>
      </c>
    </row>
    <row r="12" spans="1:13" x14ac:dyDescent="0.3">
      <c r="A12" s="1" t="s">
        <v>248</v>
      </c>
      <c r="B12" s="230">
        <v>63</v>
      </c>
      <c r="C12" s="230">
        <v>127</v>
      </c>
      <c r="D12" s="230">
        <v>190</v>
      </c>
      <c r="E12" s="230">
        <v>254</v>
      </c>
      <c r="F12" s="230">
        <v>317</v>
      </c>
      <c r="G12" s="230">
        <v>385</v>
      </c>
      <c r="H12" s="230">
        <v>451</v>
      </c>
      <c r="I12" s="230">
        <v>517</v>
      </c>
      <c r="J12" s="230">
        <v>582</v>
      </c>
      <c r="K12" s="230">
        <v>648</v>
      </c>
      <c r="L12" s="230">
        <v>714</v>
      </c>
      <c r="M12" s="230">
        <v>780</v>
      </c>
    </row>
    <row r="13" spans="1:13" x14ac:dyDescent="0.3">
      <c r="A13" s="1" t="s">
        <v>249</v>
      </c>
      <c r="B13" s="230">
        <v>18</v>
      </c>
      <c r="C13" s="230">
        <v>36</v>
      </c>
      <c r="D13" s="230">
        <v>54</v>
      </c>
      <c r="E13" s="230">
        <v>72</v>
      </c>
      <c r="F13" s="230">
        <v>90</v>
      </c>
      <c r="G13" s="230">
        <v>108</v>
      </c>
      <c r="H13" s="230">
        <v>125</v>
      </c>
      <c r="I13" s="230">
        <v>143</v>
      </c>
      <c r="J13" s="230">
        <v>161</v>
      </c>
      <c r="K13" s="230">
        <v>179</v>
      </c>
      <c r="L13" s="230">
        <v>197</v>
      </c>
      <c r="M13" s="230">
        <v>215</v>
      </c>
    </row>
    <row r="14" spans="1:13" x14ac:dyDescent="0.3">
      <c r="A14" s="1" t="s">
        <v>250</v>
      </c>
      <c r="B14" s="230">
        <v>0</v>
      </c>
      <c r="C14" s="230">
        <v>-7</v>
      </c>
      <c r="D14" s="230">
        <v>-20</v>
      </c>
      <c r="E14" s="230">
        <v>-20</v>
      </c>
      <c r="F14" s="230">
        <v>34</v>
      </c>
      <c r="G14" s="230">
        <v>95</v>
      </c>
      <c r="H14" s="230">
        <v>114</v>
      </c>
      <c r="I14" s="230">
        <v>122</v>
      </c>
      <c r="J14" s="230">
        <v>125</v>
      </c>
      <c r="K14" s="230">
        <v>126</v>
      </c>
      <c r="L14" s="230">
        <v>126</v>
      </c>
      <c r="M14" s="230">
        <v>270</v>
      </c>
    </row>
    <row r="15" spans="1:13" x14ac:dyDescent="0.3">
      <c r="A15" s="1" t="s">
        <v>251</v>
      </c>
      <c r="B15" s="230">
        <v>0</v>
      </c>
      <c r="C15" s="230">
        <v>34</v>
      </c>
      <c r="D15" s="230">
        <v>52</v>
      </c>
      <c r="E15" s="230">
        <v>69</v>
      </c>
      <c r="F15" s="230">
        <v>86</v>
      </c>
      <c r="G15" s="230">
        <v>105</v>
      </c>
      <c r="H15" s="230">
        <v>116</v>
      </c>
      <c r="I15" s="230">
        <v>128</v>
      </c>
      <c r="J15" s="230">
        <v>139</v>
      </c>
      <c r="K15" s="230">
        <v>139</v>
      </c>
      <c r="L15" s="230">
        <v>139</v>
      </c>
      <c r="M15" s="230">
        <v>150</v>
      </c>
    </row>
    <row r="16" spans="1:13" x14ac:dyDescent="0.3">
      <c r="A16" s="1" t="s">
        <v>252</v>
      </c>
      <c r="B16" s="230">
        <v>53</v>
      </c>
      <c r="C16" s="230">
        <v>62</v>
      </c>
      <c r="D16" s="230">
        <v>69</v>
      </c>
      <c r="E16" s="230">
        <v>80</v>
      </c>
      <c r="F16" s="230">
        <v>108</v>
      </c>
      <c r="G16" s="230">
        <v>140</v>
      </c>
      <c r="H16" s="230">
        <v>155</v>
      </c>
      <c r="I16" s="230">
        <v>168</v>
      </c>
      <c r="J16" s="230">
        <v>180</v>
      </c>
      <c r="K16" s="230">
        <v>189</v>
      </c>
      <c r="L16" s="230">
        <v>198</v>
      </c>
      <c r="M16" s="230">
        <v>254</v>
      </c>
    </row>
    <row r="17" spans="1:13" x14ac:dyDescent="0.3">
      <c r="A17" s="1" t="s">
        <v>253</v>
      </c>
      <c r="B17" s="230">
        <v>0</v>
      </c>
      <c r="C17" s="230">
        <v>1</v>
      </c>
      <c r="D17" s="230">
        <v>3</v>
      </c>
      <c r="E17" s="230">
        <v>19</v>
      </c>
      <c r="F17" s="230">
        <v>25</v>
      </c>
      <c r="G17" s="230">
        <v>25</v>
      </c>
      <c r="H17" s="230">
        <v>32</v>
      </c>
      <c r="I17" s="230">
        <v>32</v>
      </c>
      <c r="J17" s="230">
        <v>32</v>
      </c>
      <c r="K17" s="230">
        <v>32</v>
      </c>
      <c r="L17" s="230">
        <v>50</v>
      </c>
      <c r="M17" s="230">
        <v>54</v>
      </c>
    </row>
    <row r="18" spans="1:13" x14ac:dyDescent="0.3">
      <c r="A18" s="1" t="s">
        <v>254</v>
      </c>
      <c r="B18" s="230">
        <v>0</v>
      </c>
      <c r="C18" s="230">
        <v>0</v>
      </c>
      <c r="D18" s="230">
        <v>0</v>
      </c>
      <c r="E18" s="230">
        <v>0</v>
      </c>
      <c r="F18" s="230">
        <v>0</v>
      </c>
      <c r="G18" s="230">
        <v>4</v>
      </c>
      <c r="H18" s="230">
        <v>4</v>
      </c>
      <c r="I18" s="230">
        <v>4</v>
      </c>
      <c r="J18" s="230">
        <v>4</v>
      </c>
      <c r="K18" s="230">
        <v>4</v>
      </c>
      <c r="L18" s="230">
        <v>4</v>
      </c>
      <c r="M18" s="230">
        <v>4</v>
      </c>
    </row>
    <row r="19" spans="1:13" x14ac:dyDescent="0.3">
      <c r="A19" s="1" t="s">
        <v>255</v>
      </c>
      <c r="B19" s="230">
        <v>6</v>
      </c>
      <c r="C19" s="230">
        <v>6</v>
      </c>
      <c r="D19" s="230">
        <v>12</v>
      </c>
      <c r="E19" s="230">
        <v>12</v>
      </c>
      <c r="F19" s="230">
        <v>14</v>
      </c>
      <c r="G19" s="230">
        <v>14</v>
      </c>
      <c r="H19" s="230">
        <v>17</v>
      </c>
      <c r="I19" s="230">
        <v>17</v>
      </c>
      <c r="J19" s="230">
        <v>18</v>
      </c>
      <c r="K19" s="230">
        <v>18</v>
      </c>
      <c r="L19" s="230">
        <v>21</v>
      </c>
      <c r="M19" s="230">
        <v>25</v>
      </c>
    </row>
    <row r="20" spans="1:13" x14ac:dyDescent="0.3">
      <c r="A20" s="1" t="s">
        <v>256</v>
      </c>
      <c r="B20" s="230">
        <v>0</v>
      </c>
      <c r="C20" s="230">
        <v>0</v>
      </c>
      <c r="D20" s="230">
        <v>0</v>
      </c>
      <c r="E20" s="230">
        <v>0</v>
      </c>
      <c r="F20" s="230">
        <v>0</v>
      </c>
      <c r="G20" s="230">
        <v>0</v>
      </c>
      <c r="H20" s="230">
        <v>0</v>
      </c>
      <c r="I20" s="230">
        <v>0</v>
      </c>
      <c r="J20" s="230">
        <v>16</v>
      </c>
      <c r="K20" s="230">
        <v>34</v>
      </c>
      <c r="L20" s="230">
        <v>34</v>
      </c>
      <c r="M20" s="230">
        <v>34</v>
      </c>
    </row>
    <row r="21" spans="1:13" x14ac:dyDescent="0.3">
      <c r="A21" s="1" t="s">
        <v>257</v>
      </c>
      <c r="B21" s="230">
        <v>144</v>
      </c>
      <c r="C21" s="230">
        <v>197</v>
      </c>
      <c r="D21" s="230">
        <v>197</v>
      </c>
      <c r="E21" s="230">
        <v>340</v>
      </c>
      <c r="F21" s="230">
        <v>340</v>
      </c>
      <c r="G21" s="230">
        <v>394</v>
      </c>
      <c r="H21" s="230">
        <v>537</v>
      </c>
      <c r="I21" s="230">
        <v>537</v>
      </c>
      <c r="J21" s="230">
        <v>537</v>
      </c>
      <c r="K21" s="230">
        <v>681</v>
      </c>
      <c r="L21" s="230">
        <v>681</v>
      </c>
      <c r="M21" s="230">
        <v>700</v>
      </c>
    </row>
    <row r="22" spans="1:13" x14ac:dyDescent="0.3">
      <c r="A22" s="1" t="s">
        <v>258</v>
      </c>
      <c r="B22" s="230">
        <v>0</v>
      </c>
      <c r="C22" s="230">
        <v>0</v>
      </c>
      <c r="D22" s="230">
        <v>0</v>
      </c>
      <c r="E22" s="230">
        <v>0</v>
      </c>
      <c r="F22" s="230">
        <v>0</v>
      </c>
      <c r="G22" s="230">
        <v>0</v>
      </c>
      <c r="H22" s="230">
        <v>0</v>
      </c>
      <c r="I22" s="230">
        <v>0</v>
      </c>
      <c r="J22" s="230">
        <v>1</v>
      </c>
      <c r="K22" s="230">
        <v>16</v>
      </c>
      <c r="L22" s="230">
        <v>40</v>
      </c>
      <c r="M22" s="230">
        <v>40</v>
      </c>
    </row>
    <row r="23" spans="1:13" x14ac:dyDescent="0.3">
      <c r="A23" s="1" t="s">
        <v>259</v>
      </c>
      <c r="B23" s="230">
        <v>0</v>
      </c>
      <c r="C23" s="230">
        <v>0</v>
      </c>
      <c r="D23" s="230">
        <v>0</v>
      </c>
      <c r="E23" s="230">
        <v>-12</v>
      </c>
      <c r="F23" s="230">
        <v>-12</v>
      </c>
      <c r="G23" s="230">
        <v>-12</v>
      </c>
      <c r="H23" s="230">
        <v>-12</v>
      </c>
      <c r="I23" s="230">
        <v>-12</v>
      </c>
      <c r="J23" s="230">
        <v>-12</v>
      </c>
      <c r="K23" s="230">
        <v>-12</v>
      </c>
      <c r="L23" s="230">
        <v>-16</v>
      </c>
      <c r="M23" s="230">
        <v>-16</v>
      </c>
    </row>
    <row r="24" spans="1:13" x14ac:dyDescent="0.3">
      <c r="A24" s="1" t="s">
        <v>260</v>
      </c>
      <c r="B24" s="230">
        <v>0</v>
      </c>
      <c r="C24" s="230">
        <v>0</v>
      </c>
      <c r="D24" s="230">
        <v>0</v>
      </c>
      <c r="E24" s="230">
        <v>-12</v>
      </c>
      <c r="F24" s="230">
        <v>-12</v>
      </c>
      <c r="G24" s="230">
        <v>-12</v>
      </c>
      <c r="H24" s="230">
        <v>-12</v>
      </c>
      <c r="I24" s="230">
        <v>-12</v>
      </c>
      <c r="J24" s="230">
        <v>-12</v>
      </c>
      <c r="K24" s="230">
        <v>-12</v>
      </c>
      <c r="L24" s="230">
        <v>-12</v>
      </c>
      <c r="M24" s="230">
        <v>-12</v>
      </c>
    </row>
    <row r="25" spans="1:13" x14ac:dyDescent="0.3">
      <c r="B25" s="230"/>
      <c r="C25" s="230"/>
      <c r="D25" s="230"/>
      <c r="E25" s="230"/>
      <c r="F25" s="230"/>
      <c r="G25" s="230"/>
      <c r="H25" s="230"/>
      <c r="I25" s="230"/>
      <c r="J25" s="230"/>
      <c r="K25" s="230"/>
      <c r="L25" s="230"/>
      <c r="M25" s="230"/>
    </row>
    <row r="26" spans="1:13" x14ac:dyDescent="0.3">
      <c r="A26" s="1" t="s">
        <v>261</v>
      </c>
      <c r="B26" s="230"/>
      <c r="C26" s="230"/>
      <c r="D26" s="230"/>
      <c r="E26" s="230"/>
      <c r="F26" s="230"/>
      <c r="G26" s="230"/>
      <c r="H26" s="230"/>
      <c r="I26" s="230"/>
      <c r="J26" s="230"/>
      <c r="K26" s="230"/>
      <c r="L26" s="230"/>
      <c r="M26" s="230"/>
    </row>
    <row r="27" spans="1:13" x14ac:dyDescent="0.3">
      <c r="B27" s="230"/>
      <c r="C27" s="230"/>
      <c r="D27" s="230"/>
      <c r="E27" s="230"/>
      <c r="F27" s="230"/>
      <c r="G27" s="230"/>
      <c r="H27" s="230"/>
      <c r="I27" s="230"/>
      <c r="J27" s="230"/>
      <c r="K27" s="230"/>
      <c r="L27" s="230"/>
      <c r="M27" s="230"/>
    </row>
    <row r="28" spans="1:13" x14ac:dyDescent="0.3">
      <c r="A28" s="1" t="s">
        <v>262</v>
      </c>
      <c r="B28" s="230"/>
      <c r="C28" s="230"/>
      <c r="D28" s="230"/>
      <c r="E28" s="230"/>
      <c r="F28" s="230"/>
      <c r="G28" s="230"/>
      <c r="H28" s="230"/>
      <c r="I28" s="230"/>
      <c r="J28" s="230"/>
      <c r="K28" s="230"/>
      <c r="L28" s="230"/>
      <c r="M28" s="230"/>
    </row>
    <row r="29" spans="1:13" x14ac:dyDescent="0.3">
      <c r="B29" s="230"/>
      <c r="C29" s="230"/>
      <c r="D29" s="230"/>
      <c r="E29" s="230"/>
      <c r="F29" s="230"/>
      <c r="G29" s="230"/>
      <c r="H29" s="230"/>
      <c r="I29" s="230"/>
      <c r="J29" s="230"/>
      <c r="K29" s="230"/>
      <c r="L29" s="230"/>
      <c r="M29" s="230"/>
    </row>
    <row r="30" spans="1:13" x14ac:dyDescent="0.3">
      <c r="A30" s="1" t="s">
        <v>263</v>
      </c>
      <c r="B30" s="230"/>
      <c r="C30" s="230"/>
      <c r="D30" s="230"/>
      <c r="E30" s="230"/>
      <c r="F30" s="230"/>
      <c r="G30" s="230"/>
      <c r="H30" s="230"/>
      <c r="I30" s="230"/>
      <c r="J30" s="230"/>
      <c r="K30" s="230"/>
      <c r="L30" s="230"/>
      <c r="M30" s="230"/>
    </row>
    <row r="31" spans="1:13" x14ac:dyDescent="0.3">
      <c r="B31" s="230"/>
      <c r="C31" s="230"/>
      <c r="D31" s="230"/>
      <c r="E31" s="230"/>
      <c r="F31" s="230"/>
      <c r="G31" s="230"/>
      <c r="H31" s="230"/>
      <c r="I31" s="230"/>
      <c r="J31" s="230"/>
      <c r="K31" s="230"/>
      <c r="L31" s="230"/>
      <c r="M31" s="230"/>
    </row>
    <row r="32" spans="1:13" x14ac:dyDescent="0.3">
      <c r="A32" s="1" t="s">
        <v>264</v>
      </c>
      <c r="B32" s="230"/>
      <c r="C32" s="230"/>
      <c r="D32" s="230"/>
      <c r="E32" s="230"/>
      <c r="F32" s="230"/>
      <c r="G32" s="230"/>
      <c r="H32" s="230"/>
      <c r="I32" s="230"/>
      <c r="J32" s="230"/>
      <c r="K32" s="230"/>
      <c r="L32" s="230"/>
      <c r="M32" s="230"/>
    </row>
    <row r="33" spans="1:13" x14ac:dyDescent="0.3">
      <c r="A33" s="1" t="s">
        <v>247</v>
      </c>
      <c r="B33" s="230">
        <v>693</v>
      </c>
      <c r="C33" s="230">
        <v>1556</v>
      </c>
      <c r="D33" s="230">
        <v>2202</v>
      </c>
      <c r="E33" s="230">
        <v>3097</v>
      </c>
      <c r="F33" s="230">
        <v>3807</v>
      </c>
      <c r="G33" s="230">
        <v>4741</v>
      </c>
      <c r="H33" s="230">
        <v>5499</v>
      </c>
      <c r="I33" s="230">
        <v>6128</v>
      </c>
      <c r="J33" s="230">
        <v>6814</v>
      </c>
      <c r="K33" s="230">
        <v>7263</v>
      </c>
      <c r="L33" s="230">
        <v>8318</v>
      </c>
      <c r="M33" s="230">
        <v>10172</v>
      </c>
    </row>
    <row r="34" spans="1:13" x14ac:dyDescent="0.3">
      <c r="A34" s="1" t="s">
        <v>265</v>
      </c>
      <c r="B34" s="230">
        <v>433</v>
      </c>
      <c r="C34" s="230">
        <v>862</v>
      </c>
      <c r="D34" s="230">
        <v>1281</v>
      </c>
      <c r="E34" s="230">
        <v>1741</v>
      </c>
      <c r="F34" s="230">
        <v>2158</v>
      </c>
      <c r="G34" s="230">
        <v>2260</v>
      </c>
      <c r="H34" s="230">
        <v>2673</v>
      </c>
      <c r="I34" s="230">
        <v>3078</v>
      </c>
      <c r="J34" s="230">
        <v>3492</v>
      </c>
      <c r="K34" s="230">
        <v>4019</v>
      </c>
      <c r="L34" s="230">
        <v>4465</v>
      </c>
      <c r="M34" s="230">
        <v>5781</v>
      </c>
    </row>
    <row r="35" spans="1:13" x14ac:dyDescent="0.3">
      <c r="A35" s="1" t="s">
        <v>251</v>
      </c>
      <c r="B35" s="230">
        <v>29</v>
      </c>
      <c r="C35" s="230">
        <v>325</v>
      </c>
      <c r="D35" s="230">
        <v>485</v>
      </c>
      <c r="E35" s="230">
        <v>645</v>
      </c>
      <c r="F35" s="230">
        <v>801</v>
      </c>
      <c r="G35" s="230">
        <v>956</v>
      </c>
      <c r="H35" s="230">
        <v>1116</v>
      </c>
      <c r="I35" s="230">
        <v>1275</v>
      </c>
      <c r="J35" s="230">
        <v>1447</v>
      </c>
      <c r="K35" s="230">
        <v>935</v>
      </c>
      <c r="L35" s="230">
        <v>960</v>
      </c>
      <c r="M35" s="230">
        <v>1041</v>
      </c>
    </row>
    <row r="36" spans="1:13" x14ac:dyDescent="0.3">
      <c r="A36" s="1" t="s">
        <v>252</v>
      </c>
      <c r="B36" s="230">
        <v>53</v>
      </c>
      <c r="C36" s="230">
        <v>120</v>
      </c>
      <c r="D36" s="230">
        <v>186</v>
      </c>
      <c r="E36" s="230">
        <v>255</v>
      </c>
      <c r="F36" s="230">
        <v>318</v>
      </c>
      <c r="G36" s="230">
        <v>358</v>
      </c>
      <c r="H36" s="230">
        <v>442</v>
      </c>
      <c r="I36" s="230">
        <v>505</v>
      </c>
      <c r="J36" s="230">
        <v>552</v>
      </c>
      <c r="K36" s="230">
        <v>819</v>
      </c>
      <c r="L36" s="230">
        <v>888</v>
      </c>
      <c r="M36" s="230">
        <v>962</v>
      </c>
    </row>
    <row r="37" spans="1:13" x14ac:dyDescent="0.3">
      <c r="A37" s="1" t="s">
        <v>266</v>
      </c>
      <c r="B37" s="230">
        <v>18</v>
      </c>
      <c r="C37" s="230">
        <v>18</v>
      </c>
      <c r="D37" s="230">
        <v>18</v>
      </c>
      <c r="E37" s="230">
        <v>128</v>
      </c>
      <c r="F37" s="230">
        <v>141</v>
      </c>
      <c r="G37" s="230">
        <v>310</v>
      </c>
      <c r="H37" s="230">
        <v>360</v>
      </c>
      <c r="I37" s="230">
        <v>362</v>
      </c>
      <c r="J37" s="230">
        <v>415</v>
      </c>
      <c r="K37" s="230">
        <v>582</v>
      </c>
      <c r="L37" s="230">
        <v>785</v>
      </c>
      <c r="M37" s="230">
        <v>788</v>
      </c>
    </row>
    <row r="38" spans="1:13" x14ac:dyDescent="0.3">
      <c r="A38" s="1" t="s">
        <v>267</v>
      </c>
      <c r="B38" s="230">
        <v>160</v>
      </c>
      <c r="C38" s="230">
        <v>232</v>
      </c>
      <c r="D38" s="230">
        <v>232</v>
      </c>
      <c r="E38" s="230">
        <v>284</v>
      </c>
      <c r="F38" s="230">
        <v>346</v>
      </c>
      <c r="G38" s="230">
        <v>814</v>
      </c>
      <c r="H38" s="230">
        <v>821</v>
      </c>
      <c r="I38" s="230">
        <v>822</v>
      </c>
      <c r="J38" s="230">
        <v>822</v>
      </c>
      <c r="K38" s="230">
        <v>823</v>
      </c>
      <c r="L38" s="230">
        <v>828</v>
      </c>
      <c r="M38" s="230">
        <v>700</v>
      </c>
    </row>
    <row r="39" spans="1:13" x14ac:dyDescent="0.3">
      <c r="A39" s="1" t="s">
        <v>268</v>
      </c>
      <c r="B39" s="230">
        <v>0</v>
      </c>
      <c r="C39" s="230">
        <v>0</v>
      </c>
      <c r="D39" s="230">
        <v>0</v>
      </c>
      <c r="E39" s="230">
        <v>42</v>
      </c>
      <c r="F39" s="230">
        <v>42</v>
      </c>
      <c r="G39" s="230">
        <v>42</v>
      </c>
      <c r="H39" s="230">
        <v>86</v>
      </c>
      <c r="I39" s="230">
        <v>86</v>
      </c>
      <c r="J39" s="230">
        <v>86</v>
      </c>
      <c r="K39" s="230">
        <v>86</v>
      </c>
      <c r="L39" s="230">
        <v>392</v>
      </c>
      <c r="M39" s="230">
        <v>900</v>
      </c>
    </row>
    <row r="40" spans="1:13" x14ac:dyDescent="0.3">
      <c r="B40" s="230"/>
      <c r="C40" s="230"/>
      <c r="D40" s="230"/>
      <c r="E40" s="230"/>
      <c r="F40" s="230"/>
      <c r="G40" s="230"/>
      <c r="H40" s="230"/>
      <c r="I40" s="230"/>
      <c r="J40" s="230"/>
      <c r="K40" s="230"/>
      <c r="L40" s="230"/>
      <c r="M40" s="230"/>
    </row>
    <row r="41" spans="1:13" x14ac:dyDescent="0.3">
      <c r="A41" s="1" t="s">
        <v>269</v>
      </c>
      <c r="B41" s="230"/>
      <c r="C41" s="230"/>
      <c r="D41" s="230"/>
      <c r="E41" s="230"/>
      <c r="F41" s="230"/>
      <c r="G41" s="230"/>
      <c r="H41" s="230"/>
      <c r="I41" s="230"/>
      <c r="J41" s="230"/>
      <c r="K41" s="230"/>
      <c r="L41" s="230"/>
      <c r="M41" s="230"/>
    </row>
    <row r="42" spans="1:13" x14ac:dyDescent="0.3">
      <c r="B42" s="230"/>
      <c r="C42" s="230"/>
      <c r="D42" s="230"/>
      <c r="E42" s="230"/>
      <c r="F42" s="230"/>
      <c r="G42" s="230"/>
      <c r="H42" s="230"/>
      <c r="I42" s="230"/>
      <c r="J42" s="230"/>
      <c r="K42" s="230"/>
      <c r="L42" s="230"/>
      <c r="M42" s="230"/>
    </row>
    <row r="43" spans="1:13" x14ac:dyDescent="0.3">
      <c r="A43" s="1" t="s">
        <v>270</v>
      </c>
      <c r="B43" s="230"/>
      <c r="C43" s="230"/>
      <c r="D43" s="230"/>
      <c r="E43" s="230"/>
      <c r="F43" s="230"/>
      <c r="G43" s="230"/>
      <c r="H43" s="230"/>
      <c r="I43" s="230"/>
      <c r="J43" s="230"/>
      <c r="K43" s="230"/>
      <c r="L43" s="230"/>
      <c r="M43" s="230"/>
    </row>
    <row r="44" spans="1:13" x14ac:dyDescent="0.3">
      <c r="B44" s="230"/>
      <c r="C44" s="230"/>
      <c r="D44" s="230"/>
      <c r="E44" s="230"/>
      <c r="F44" s="230"/>
      <c r="G44" s="230"/>
      <c r="H44" s="230"/>
      <c r="I44" s="230"/>
      <c r="J44" s="230"/>
      <c r="K44" s="230"/>
      <c r="L44" s="230"/>
      <c r="M44" s="230"/>
    </row>
    <row r="45" spans="1:13" x14ac:dyDescent="0.3">
      <c r="A45" s="1" t="s">
        <v>271</v>
      </c>
      <c r="B45" s="230"/>
      <c r="C45" s="230"/>
      <c r="D45" s="230"/>
      <c r="E45" s="230"/>
      <c r="F45" s="230"/>
      <c r="G45" s="230"/>
      <c r="H45" s="230"/>
      <c r="I45" s="230"/>
      <c r="J45" s="230"/>
      <c r="K45" s="230"/>
      <c r="L45" s="230"/>
      <c r="M45" s="230"/>
    </row>
    <row r="46" spans="1:13" x14ac:dyDescent="0.3">
      <c r="B46" s="230"/>
      <c r="C46" s="230"/>
      <c r="D46" s="230"/>
      <c r="E46" s="230"/>
      <c r="F46" s="230"/>
      <c r="G46" s="230"/>
      <c r="H46" s="230"/>
      <c r="I46" s="230"/>
      <c r="J46" s="230"/>
      <c r="K46" s="230"/>
      <c r="L46" s="230"/>
      <c r="M46" s="230"/>
    </row>
    <row r="47" spans="1:13" x14ac:dyDescent="0.3">
      <c r="A47" s="1" t="s">
        <v>272</v>
      </c>
      <c r="B47" s="230"/>
      <c r="C47" s="230"/>
      <c r="D47" s="230"/>
      <c r="E47" s="230"/>
      <c r="F47" s="230"/>
      <c r="G47" s="230"/>
      <c r="H47" s="230"/>
      <c r="I47" s="230"/>
      <c r="J47" s="230"/>
      <c r="K47" s="230"/>
      <c r="L47" s="230"/>
      <c r="M47" s="230"/>
    </row>
    <row r="48" spans="1:13" x14ac:dyDescent="0.3">
      <c r="A48" s="1" t="s">
        <v>247</v>
      </c>
      <c r="B48" s="230">
        <v>413</v>
      </c>
      <c r="C48" s="230">
        <v>826</v>
      </c>
      <c r="D48" s="230">
        <v>1239</v>
      </c>
      <c r="E48" s="230">
        <v>1651</v>
      </c>
      <c r="F48" s="230">
        <v>2064</v>
      </c>
      <c r="G48" s="230">
        <v>2477</v>
      </c>
      <c r="H48" s="230">
        <v>2890</v>
      </c>
      <c r="I48" s="230">
        <v>3303</v>
      </c>
      <c r="J48" s="230">
        <v>3716</v>
      </c>
      <c r="K48" s="230">
        <v>4128</v>
      </c>
      <c r="L48" s="230">
        <v>4541</v>
      </c>
      <c r="M48" s="230">
        <v>5204</v>
      </c>
    </row>
    <row r="49" spans="1:13" x14ac:dyDescent="0.3">
      <c r="A49" s="1" t="s">
        <v>265</v>
      </c>
      <c r="B49" s="230">
        <v>133</v>
      </c>
      <c r="C49" s="230">
        <v>267</v>
      </c>
      <c r="D49" s="230">
        <v>400</v>
      </c>
      <c r="E49" s="230">
        <v>533</v>
      </c>
      <c r="F49" s="230">
        <v>667</v>
      </c>
      <c r="G49" s="230">
        <v>800</v>
      </c>
      <c r="H49" s="230">
        <v>933</v>
      </c>
      <c r="I49" s="230">
        <v>1067</v>
      </c>
      <c r="J49" s="230">
        <v>1200</v>
      </c>
      <c r="K49" s="230">
        <v>1333</v>
      </c>
      <c r="L49" s="230">
        <v>1467</v>
      </c>
      <c r="M49" s="230">
        <v>1600</v>
      </c>
    </row>
    <row r="50" spans="1:13" x14ac:dyDescent="0.3">
      <c r="A50" s="1" t="s">
        <v>273</v>
      </c>
      <c r="B50" s="230">
        <v>23</v>
      </c>
      <c r="C50" s="230">
        <v>45</v>
      </c>
      <c r="D50" s="230">
        <v>68</v>
      </c>
      <c r="E50" s="230">
        <v>90</v>
      </c>
      <c r="F50" s="230">
        <v>113</v>
      </c>
      <c r="G50" s="230">
        <v>135</v>
      </c>
      <c r="H50" s="230">
        <v>158</v>
      </c>
      <c r="I50" s="230">
        <v>180</v>
      </c>
      <c r="J50" s="230">
        <v>203</v>
      </c>
      <c r="K50" s="230">
        <v>225</v>
      </c>
      <c r="L50" s="230">
        <v>248</v>
      </c>
      <c r="M50" s="230">
        <v>270</v>
      </c>
    </row>
    <row r="51" spans="1:13" x14ac:dyDescent="0.3">
      <c r="A51" s="1" t="s">
        <v>252</v>
      </c>
      <c r="B51" s="230">
        <v>0</v>
      </c>
      <c r="C51" s="230">
        <v>0</v>
      </c>
      <c r="D51" s="230">
        <v>0</v>
      </c>
      <c r="E51" s="230">
        <v>0</v>
      </c>
      <c r="F51" s="230">
        <v>0</v>
      </c>
      <c r="G51" s="230">
        <v>0</v>
      </c>
      <c r="H51" s="230">
        <v>0</v>
      </c>
      <c r="I51" s="230">
        <v>0</v>
      </c>
      <c r="J51" s="230">
        <v>0</v>
      </c>
      <c r="K51" s="230">
        <v>0</v>
      </c>
      <c r="L51" s="230">
        <v>0</v>
      </c>
      <c r="M51" s="230">
        <v>250</v>
      </c>
    </row>
    <row r="52" spans="1:13" x14ac:dyDescent="0.3">
      <c r="A52" s="1" t="s">
        <v>274</v>
      </c>
      <c r="B52" s="230">
        <v>15</v>
      </c>
      <c r="C52" s="230">
        <v>31</v>
      </c>
      <c r="D52" s="230">
        <v>46</v>
      </c>
      <c r="E52" s="230">
        <v>61</v>
      </c>
      <c r="F52" s="230">
        <v>77</v>
      </c>
      <c r="G52" s="230">
        <v>92</v>
      </c>
      <c r="H52" s="230">
        <v>107</v>
      </c>
      <c r="I52" s="230">
        <v>123</v>
      </c>
      <c r="J52" s="230">
        <v>138</v>
      </c>
      <c r="K52" s="230">
        <v>153</v>
      </c>
      <c r="L52" s="230">
        <v>169</v>
      </c>
      <c r="M52" s="230">
        <v>184</v>
      </c>
    </row>
    <row r="53" spans="1:13" x14ac:dyDescent="0.3">
      <c r="A53" s="1" t="s">
        <v>275</v>
      </c>
      <c r="B53" s="230">
        <v>242</v>
      </c>
      <c r="C53" s="230">
        <v>483</v>
      </c>
      <c r="D53" s="230">
        <v>725</v>
      </c>
      <c r="E53" s="230">
        <v>967</v>
      </c>
      <c r="F53" s="230">
        <v>1208</v>
      </c>
      <c r="G53" s="230">
        <v>1450</v>
      </c>
      <c r="H53" s="230">
        <v>1692</v>
      </c>
      <c r="I53" s="230">
        <v>1933</v>
      </c>
      <c r="J53" s="230">
        <v>2175</v>
      </c>
      <c r="K53" s="230">
        <v>2417</v>
      </c>
      <c r="L53" s="230">
        <v>2658</v>
      </c>
      <c r="M53" s="230">
        <v>2900</v>
      </c>
    </row>
    <row r="54" spans="1:13" x14ac:dyDescent="0.3">
      <c r="B54" s="230"/>
      <c r="C54" s="230"/>
      <c r="D54" s="230"/>
      <c r="E54" s="230"/>
      <c r="F54" s="230"/>
      <c r="G54" s="230"/>
      <c r="H54" s="230"/>
      <c r="I54" s="230"/>
      <c r="J54" s="230"/>
      <c r="K54" s="230"/>
      <c r="L54" s="230"/>
      <c r="M54" s="230"/>
    </row>
    <row r="55" spans="1:13" x14ac:dyDescent="0.3">
      <c r="A55" s="1" t="s">
        <v>276</v>
      </c>
      <c r="B55" s="230"/>
      <c r="C55" s="230"/>
      <c r="D55" s="230"/>
      <c r="E55" s="230"/>
      <c r="F55" s="230"/>
      <c r="G55" s="230"/>
      <c r="H55" s="230"/>
      <c r="I55" s="230"/>
      <c r="J55" s="230"/>
      <c r="K55" s="230"/>
      <c r="L55" s="230"/>
      <c r="M55" s="230"/>
    </row>
    <row r="56" spans="1:13" x14ac:dyDescent="0.3">
      <c r="A56" s="1" t="s">
        <v>247</v>
      </c>
      <c r="B56" s="230">
        <v>271</v>
      </c>
      <c r="C56" s="230">
        <v>542</v>
      </c>
      <c r="D56" s="230">
        <v>812</v>
      </c>
      <c r="E56" s="230">
        <v>1083</v>
      </c>
      <c r="F56" s="230">
        <v>1354</v>
      </c>
      <c r="G56" s="230">
        <v>1625</v>
      </c>
      <c r="H56" s="230">
        <v>1895</v>
      </c>
      <c r="I56" s="230">
        <v>2166</v>
      </c>
      <c r="J56" s="230">
        <v>2437</v>
      </c>
      <c r="K56" s="230">
        <v>2708</v>
      </c>
      <c r="L56" s="230">
        <v>2979</v>
      </c>
      <c r="M56" s="230">
        <v>3249</v>
      </c>
    </row>
    <row r="57" spans="1:13" x14ac:dyDescent="0.3">
      <c r="A57" s="1" t="s">
        <v>265</v>
      </c>
      <c r="B57" s="230">
        <v>23</v>
      </c>
      <c r="C57" s="230">
        <v>46</v>
      </c>
      <c r="D57" s="230">
        <v>69</v>
      </c>
      <c r="E57" s="230">
        <v>91</v>
      </c>
      <c r="F57" s="230">
        <v>114</v>
      </c>
      <c r="G57" s="230">
        <v>137</v>
      </c>
      <c r="H57" s="230">
        <v>160</v>
      </c>
      <c r="I57" s="230">
        <v>183</v>
      </c>
      <c r="J57" s="230">
        <v>206</v>
      </c>
      <c r="K57" s="230">
        <v>228</v>
      </c>
      <c r="L57" s="230">
        <v>251</v>
      </c>
      <c r="M57" s="230">
        <v>274</v>
      </c>
    </row>
    <row r="58" spans="1:13" x14ac:dyDescent="0.3">
      <c r="A58" s="1" t="s">
        <v>251</v>
      </c>
      <c r="B58" s="230">
        <v>4</v>
      </c>
      <c r="C58" s="230">
        <v>8</v>
      </c>
      <c r="D58" s="230">
        <v>12</v>
      </c>
      <c r="E58" s="230">
        <v>16</v>
      </c>
      <c r="F58" s="230">
        <v>21</v>
      </c>
      <c r="G58" s="230">
        <v>25</v>
      </c>
      <c r="H58" s="230">
        <v>29</v>
      </c>
      <c r="I58" s="230">
        <v>33</v>
      </c>
      <c r="J58" s="230">
        <v>37</v>
      </c>
      <c r="K58" s="230">
        <v>41</v>
      </c>
      <c r="L58" s="230">
        <v>45</v>
      </c>
      <c r="M58" s="230">
        <v>49</v>
      </c>
    </row>
    <row r="59" spans="1:13" x14ac:dyDescent="0.3">
      <c r="A59" s="1" t="s">
        <v>252</v>
      </c>
      <c r="B59" s="230">
        <v>4</v>
      </c>
      <c r="C59" s="230">
        <v>8</v>
      </c>
      <c r="D59" s="230">
        <v>11</v>
      </c>
      <c r="E59" s="230">
        <v>15</v>
      </c>
      <c r="F59" s="230">
        <v>19</v>
      </c>
      <c r="G59" s="230">
        <v>23</v>
      </c>
      <c r="H59" s="230">
        <v>27</v>
      </c>
      <c r="I59" s="230">
        <v>30</v>
      </c>
      <c r="J59" s="230">
        <v>34</v>
      </c>
      <c r="K59" s="230">
        <v>38</v>
      </c>
      <c r="L59" s="230">
        <v>42</v>
      </c>
      <c r="M59" s="230">
        <v>46</v>
      </c>
    </row>
    <row r="60" spans="1:13" x14ac:dyDescent="0.3">
      <c r="A60" s="1" t="s">
        <v>277</v>
      </c>
      <c r="B60" s="230">
        <v>48</v>
      </c>
      <c r="C60" s="230">
        <v>97</v>
      </c>
      <c r="D60" s="230">
        <v>145</v>
      </c>
      <c r="E60" s="230">
        <v>193</v>
      </c>
      <c r="F60" s="230">
        <v>242</v>
      </c>
      <c r="G60" s="230">
        <v>290</v>
      </c>
      <c r="H60" s="230">
        <v>339</v>
      </c>
      <c r="I60" s="230">
        <v>387</v>
      </c>
      <c r="J60" s="230">
        <v>435</v>
      </c>
      <c r="K60" s="230">
        <v>484</v>
      </c>
      <c r="L60" s="230">
        <v>532</v>
      </c>
      <c r="M60" s="230">
        <v>580</v>
      </c>
    </row>
    <row r="61" spans="1:13" x14ac:dyDescent="0.3">
      <c r="A61" s="1" t="s">
        <v>257</v>
      </c>
      <c r="B61" s="230">
        <v>192</v>
      </c>
      <c r="C61" s="230">
        <v>383</v>
      </c>
      <c r="D61" s="230">
        <v>575</v>
      </c>
      <c r="E61" s="230">
        <v>767</v>
      </c>
      <c r="F61" s="230">
        <v>958</v>
      </c>
      <c r="G61" s="230">
        <v>1150</v>
      </c>
      <c r="H61" s="230">
        <v>1342</v>
      </c>
      <c r="I61" s="230">
        <v>1533</v>
      </c>
      <c r="J61" s="230">
        <v>1725</v>
      </c>
      <c r="K61" s="230">
        <v>1917</v>
      </c>
      <c r="L61" s="230">
        <v>2108</v>
      </c>
      <c r="M61" s="230">
        <v>2300</v>
      </c>
    </row>
    <row r="62" spans="1:13" x14ac:dyDescent="0.3">
      <c r="B62" s="230"/>
      <c r="C62" s="230"/>
      <c r="D62" s="230"/>
      <c r="E62" s="230"/>
      <c r="F62" s="230"/>
      <c r="G62" s="230"/>
      <c r="H62" s="230"/>
      <c r="I62" s="230"/>
      <c r="J62" s="230"/>
      <c r="K62" s="230"/>
      <c r="L62" s="230"/>
      <c r="M62" s="230"/>
    </row>
    <row r="63" spans="1:13" x14ac:dyDescent="0.3">
      <c r="A63" s="1" t="s">
        <v>278</v>
      </c>
      <c r="B63" s="230"/>
      <c r="C63" s="230"/>
      <c r="D63" s="230"/>
      <c r="E63" s="230"/>
      <c r="F63" s="230"/>
      <c r="G63" s="230"/>
      <c r="H63" s="230"/>
      <c r="I63" s="230"/>
      <c r="J63" s="230"/>
      <c r="K63" s="230"/>
      <c r="L63" s="230"/>
      <c r="M63" s="230"/>
    </row>
    <row r="64" spans="1:13" x14ac:dyDescent="0.3">
      <c r="A64" s="1" t="s">
        <v>247</v>
      </c>
      <c r="B64" s="230">
        <v>286</v>
      </c>
      <c r="C64" s="230">
        <v>602</v>
      </c>
      <c r="D64" s="230">
        <v>595</v>
      </c>
      <c r="E64" s="230">
        <v>765</v>
      </c>
      <c r="F64" s="230">
        <v>967</v>
      </c>
      <c r="G64" s="230">
        <v>1032</v>
      </c>
      <c r="H64" s="230">
        <v>1259</v>
      </c>
      <c r="I64" s="230">
        <v>1509</v>
      </c>
      <c r="J64" s="230">
        <v>1696</v>
      </c>
      <c r="K64" s="230">
        <v>1840</v>
      </c>
      <c r="L64" s="230">
        <v>2047</v>
      </c>
      <c r="M64" s="230">
        <v>2302</v>
      </c>
    </row>
    <row r="65" spans="1:13" x14ac:dyDescent="0.3">
      <c r="A65" s="1" t="s">
        <v>265</v>
      </c>
      <c r="B65" s="230">
        <v>145</v>
      </c>
      <c r="C65" s="230">
        <v>317</v>
      </c>
      <c r="D65" s="230">
        <v>476</v>
      </c>
      <c r="E65" s="230">
        <v>635</v>
      </c>
      <c r="F65" s="230">
        <v>793</v>
      </c>
      <c r="G65" s="230">
        <v>762</v>
      </c>
      <c r="H65" s="230">
        <v>920</v>
      </c>
      <c r="I65" s="230">
        <v>1077</v>
      </c>
      <c r="J65" s="230">
        <v>1227</v>
      </c>
      <c r="K65" s="230">
        <v>1379</v>
      </c>
      <c r="L65" s="230">
        <v>1535</v>
      </c>
      <c r="M65" s="230">
        <v>1695</v>
      </c>
    </row>
    <row r="66" spans="1:13" x14ac:dyDescent="0.3">
      <c r="A66" s="1" t="s">
        <v>279</v>
      </c>
      <c r="B66" s="230">
        <v>0</v>
      </c>
      <c r="C66" s="230">
        <v>1</v>
      </c>
      <c r="D66" s="230">
        <v>1</v>
      </c>
      <c r="E66" s="230">
        <v>1</v>
      </c>
      <c r="F66" s="230">
        <v>1</v>
      </c>
      <c r="G66" s="230">
        <v>2</v>
      </c>
      <c r="H66" s="230">
        <v>2</v>
      </c>
      <c r="I66" s="230">
        <v>2</v>
      </c>
      <c r="J66" s="230">
        <v>3</v>
      </c>
      <c r="K66" s="230">
        <v>3</v>
      </c>
      <c r="L66" s="230">
        <v>3</v>
      </c>
      <c r="M66" s="230">
        <v>4</v>
      </c>
    </row>
    <row r="67" spans="1:13" x14ac:dyDescent="0.3">
      <c r="A67" s="1" t="s">
        <v>280</v>
      </c>
      <c r="B67" s="230">
        <v>0</v>
      </c>
      <c r="C67" s="230">
        <v>0</v>
      </c>
      <c r="D67" s="230">
        <v>1</v>
      </c>
      <c r="E67" s="230">
        <v>1</v>
      </c>
      <c r="F67" s="230">
        <v>1</v>
      </c>
      <c r="G67" s="230">
        <v>1</v>
      </c>
      <c r="H67" s="230">
        <v>1</v>
      </c>
      <c r="I67" s="230">
        <v>1</v>
      </c>
      <c r="J67" s="230">
        <v>2</v>
      </c>
      <c r="K67" s="230">
        <v>2</v>
      </c>
      <c r="L67" s="230">
        <v>7</v>
      </c>
      <c r="M67" s="230">
        <v>7</v>
      </c>
    </row>
    <row r="68" spans="1:13" x14ac:dyDescent="0.3">
      <c r="A68" s="1" t="s">
        <v>281</v>
      </c>
      <c r="B68" s="230">
        <v>0</v>
      </c>
      <c r="C68" s="230">
        <v>3</v>
      </c>
      <c r="D68" s="230">
        <v>3</v>
      </c>
      <c r="E68" s="230">
        <v>3</v>
      </c>
      <c r="F68" s="230">
        <v>3</v>
      </c>
      <c r="G68" s="230">
        <v>3</v>
      </c>
      <c r="H68" s="230">
        <v>3</v>
      </c>
      <c r="I68" s="230">
        <v>3</v>
      </c>
      <c r="J68" s="230">
        <v>3</v>
      </c>
      <c r="K68" s="230">
        <v>3</v>
      </c>
      <c r="L68" s="230">
        <v>3</v>
      </c>
      <c r="M68" s="230">
        <v>3</v>
      </c>
    </row>
    <row r="69" spans="1:13" x14ac:dyDescent="0.3">
      <c r="A69" s="1" t="s">
        <v>282</v>
      </c>
      <c r="B69" s="230">
        <v>0</v>
      </c>
      <c r="C69" s="230">
        <v>1</v>
      </c>
      <c r="D69" s="230">
        <v>1</v>
      </c>
      <c r="E69" s="230">
        <v>2</v>
      </c>
      <c r="F69" s="230">
        <v>2</v>
      </c>
      <c r="G69" s="230">
        <v>3</v>
      </c>
      <c r="H69" s="230">
        <v>3</v>
      </c>
      <c r="I69" s="230">
        <v>3</v>
      </c>
      <c r="J69" s="230">
        <v>4</v>
      </c>
      <c r="K69" s="230">
        <v>4</v>
      </c>
      <c r="L69" s="230">
        <v>5</v>
      </c>
      <c r="M69" s="230">
        <v>5</v>
      </c>
    </row>
    <row r="70" spans="1:13" x14ac:dyDescent="0.3">
      <c r="A70" s="1" t="s">
        <v>251</v>
      </c>
      <c r="B70" s="230">
        <v>0</v>
      </c>
      <c r="C70" s="230">
        <v>63</v>
      </c>
      <c r="D70" s="230">
        <v>95</v>
      </c>
      <c r="E70" s="230">
        <v>126</v>
      </c>
      <c r="F70" s="230">
        <v>158</v>
      </c>
      <c r="G70" s="230">
        <v>189</v>
      </c>
      <c r="H70" s="230">
        <v>221</v>
      </c>
      <c r="I70" s="230">
        <v>252</v>
      </c>
      <c r="J70" s="230">
        <v>282</v>
      </c>
      <c r="K70" s="230">
        <v>283</v>
      </c>
      <c r="L70" s="230">
        <v>282</v>
      </c>
      <c r="M70" s="230">
        <v>309</v>
      </c>
    </row>
    <row r="71" spans="1:13" x14ac:dyDescent="0.3">
      <c r="A71" s="1" t="s">
        <v>252</v>
      </c>
      <c r="B71" s="230">
        <v>26</v>
      </c>
      <c r="C71" s="230">
        <v>54</v>
      </c>
      <c r="D71" s="230">
        <v>80</v>
      </c>
      <c r="E71" s="230">
        <v>107</v>
      </c>
      <c r="F71" s="230">
        <v>133</v>
      </c>
      <c r="G71" s="230">
        <v>133</v>
      </c>
      <c r="H71" s="230">
        <v>160</v>
      </c>
      <c r="I71" s="230">
        <v>186</v>
      </c>
      <c r="J71" s="230">
        <v>211</v>
      </c>
      <c r="K71" s="230">
        <v>233</v>
      </c>
      <c r="L71" s="230">
        <v>255</v>
      </c>
      <c r="M71" s="230">
        <v>284</v>
      </c>
    </row>
    <row r="72" spans="1:13" x14ac:dyDescent="0.3">
      <c r="A72" s="1" t="s">
        <v>283</v>
      </c>
      <c r="B72" s="230">
        <v>2</v>
      </c>
      <c r="C72" s="230">
        <v>2</v>
      </c>
      <c r="D72" s="230">
        <v>2</v>
      </c>
      <c r="E72" s="230">
        <v>3</v>
      </c>
      <c r="F72" s="230">
        <v>3</v>
      </c>
      <c r="G72" s="230">
        <v>9</v>
      </c>
      <c r="H72" s="230">
        <v>9</v>
      </c>
      <c r="I72" s="230">
        <v>10</v>
      </c>
      <c r="J72" s="230">
        <v>11</v>
      </c>
      <c r="K72" s="230">
        <v>11</v>
      </c>
      <c r="L72" s="230">
        <v>11</v>
      </c>
      <c r="M72" s="230">
        <v>11</v>
      </c>
    </row>
    <row r="73" spans="1:13" x14ac:dyDescent="0.3">
      <c r="A73" s="1" t="s">
        <v>284</v>
      </c>
      <c r="B73" s="230">
        <v>0</v>
      </c>
      <c r="C73" s="230">
        <v>1</v>
      </c>
      <c r="D73" s="230">
        <v>5</v>
      </c>
      <c r="E73" s="230">
        <v>5</v>
      </c>
      <c r="F73" s="230">
        <v>5</v>
      </c>
      <c r="G73" s="230">
        <v>5</v>
      </c>
      <c r="H73" s="230">
        <v>5</v>
      </c>
      <c r="I73" s="230">
        <v>5</v>
      </c>
      <c r="J73" s="230">
        <v>5</v>
      </c>
      <c r="K73" s="230">
        <v>5</v>
      </c>
      <c r="L73" s="230">
        <v>5</v>
      </c>
      <c r="M73" s="230">
        <v>5</v>
      </c>
    </row>
    <row r="74" spans="1:13" x14ac:dyDescent="0.3">
      <c r="A74" s="1" t="s">
        <v>274</v>
      </c>
      <c r="B74" s="230">
        <v>1</v>
      </c>
      <c r="C74" s="230">
        <v>2</v>
      </c>
      <c r="D74" s="230">
        <v>3</v>
      </c>
      <c r="E74" s="230">
        <v>3</v>
      </c>
      <c r="F74" s="230">
        <v>4</v>
      </c>
      <c r="G74" s="230">
        <v>5</v>
      </c>
      <c r="H74" s="230">
        <v>6</v>
      </c>
      <c r="I74" s="230">
        <v>7</v>
      </c>
      <c r="J74" s="230">
        <v>8</v>
      </c>
      <c r="K74" s="230">
        <v>8</v>
      </c>
      <c r="L74" s="230">
        <v>9</v>
      </c>
      <c r="M74" s="230">
        <v>10</v>
      </c>
    </row>
    <row r="75" spans="1:13" x14ac:dyDescent="0.3">
      <c r="A75" s="1" t="s">
        <v>285</v>
      </c>
      <c r="B75" s="230">
        <v>0</v>
      </c>
      <c r="C75" s="230">
        <v>0</v>
      </c>
      <c r="D75" s="230">
        <v>0</v>
      </c>
      <c r="E75" s="230">
        <v>0</v>
      </c>
      <c r="F75" s="230">
        <v>0</v>
      </c>
      <c r="G75" s="230">
        <v>1</v>
      </c>
      <c r="H75" s="230">
        <v>1</v>
      </c>
      <c r="I75" s="230">
        <v>1</v>
      </c>
      <c r="J75" s="230">
        <v>1</v>
      </c>
      <c r="K75" s="230">
        <v>1</v>
      </c>
      <c r="L75" s="230">
        <v>1</v>
      </c>
      <c r="M75" s="230">
        <v>2</v>
      </c>
    </row>
    <row r="76" spans="1:13" x14ac:dyDescent="0.3">
      <c r="A76" s="1" t="s">
        <v>286</v>
      </c>
      <c r="B76" s="230">
        <v>0</v>
      </c>
      <c r="C76" s="230">
        <v>1</v>
      </c>
      <c r="D76" s="230">
        <v>1</v>
      </c>
      <c r="E76" s="230">
        <v>1</v>
      </c>
      <c r="F76" s="230">
        <v>1</v>
      </c>
      <c r="G76" s="230">
        <v>1</v>
      </c>
      <c r="H76" s="230">
        <v>1</v>
      </c>
      <c r="I76" s="230">
        <v>1</v>
      </c>
      <c r="J76" s="230">
        <v>1</v>
      </c>
      <c r="K76" s="230">
        <v>11</v>
      </c>
      <c r="L76" s="230">
        <v>11</v>
      </c>
      <c r="M76" s="230">
        <v>11</v>
      </c>
    </row>
    <row r="77" spans="1:13" x14ac:dyDescent="0.3">
      <c r="A77" s="1" t="s">
        <v>287</v>
      </c>
      <c r="B77" s="230">
        <v>0</v>
      </c>
      <c r="C77" s="230">
        <v>1</v>
      </c>
      <c r="D77" s="230">
        <v>1</v>
      </c>
      <c r="E77" s="230">
        <v>1</v>
      </c>
      <c r="F77" s="230">
        <v>1</v>
      </c>
      <c r="G77" s="230">
        <v>2</v>
      </c>
      <c r="H77" s="230">
        <v>2</v>
      </c>
      <c r="I77" s="230">
        <v>2</v>
      </c>
      <c r="J77" s="230">
        <v>2</v>
      </c>
      <c r="K77" s="230">
        <v>3</v>
      </c>
      <c r="L77" s="230">
        <v>3</v>
      </c>
      <c r="M77" s="230">
        <v>3</v>
      </c>
    </row>
    <row r="78" spans="1:13" x14ac:dyDescent="0.3">
      <c r="A78" s="1" t="s">
        <v>288</v>
      </c>
      <c r="B78" s="230">
        <v>14</v>
      </c>
      <c r="C78" s="230">
        <v>14</v>
      </c>
      <c r="D78" s="230">
        <v>14</v>
      </c>
      <c r="E78" s="230">
        <v>14</v>
      </c>
      <c r="F78" s="230">
        <v>14</v>
      </c>
      <c r="G78" s="230">
        <v>14</v>
      </c>
      <c r="H78" s="230">
        <v>14</v>
      </c>
      <c r="I78" s="230">
        <v>14</v>
      </c>
      <c r="J78" s="230">
        <v>14</v>
      </c>
      <c r="K78" s="230">
        <v>14</v>
      </c>
      <c r="L78" s="230">
        <v>15</v>
      </c>
      <c r="M78" s="230">
        <v>15</v>
      </c>
    </row>
    <row r="79" spans="1:13" x14ac:dyDescent="0.3">
      <c r="A79" s="1" t="s">
        <v>255</v>
      </c>
      <c r="B79" s="230">
        <v>2</v>
      </c>
      <c r="C79" s="230">
        <v>2</v>
      </c>
      <c r="D79" s="230">
        <v>2</v>
      </c>
      <c r="E79" s="230">
        <v>12</v>
      </c>
      <c r="F79" s="230">
        <v>12</v>
      </c>
      <c r="G79" s="230">
        <v>15</v>
      </c>
      <c r="H79" s="230">
        <v>17</v>
      </c>
      <c r="I79" s="230">
        <v>18</v>
      </c>
      <c r="J79" s="230">
        <v>20</v>
      </c>
      <c r="K79" s="230">
        <v>30</v>
      </c>
      <c r="L79" s="230">
        <v>31</v>
      </c>
      <c r="M79" s="230">
        <v>42</v>
      </c>
    </row>
    <row r="80" spans="1:13" x14ac:dyDescent="0.3">
      <c r="A80" s="1" t="s">
        <v>266</v>
      </c>
      <c r="B80" s="230">
        <v>2</v>
      </c>
      <c r="C80" s="230">
        <v>2</v>
      </c>
      <c r="D80" s="230">
        <v>4</v>
      </c>
      <c r="E80" s="230">
        <v>4</v>
      </c>
      <c r="F80" s="230">
        <v>4</v>
      </c>
      <c r="G80" s="230">
        <v>9</v>
      </c>
      <c r="H80" s="230">
        <v>9</v>
      </c>
      <c r="I80" s="230">
        <v>9</v>
      </c>
      <c r="J80" s="230">
        <v>9</v>
      </c>
      <c r="K80" s="230">
        <v>9</v>
      </c>
      <c r="L80" s="230">
        <v>9</v>
      </c>
      <c r="M80" s="230">
        <v>10</v>
      </c>
    </row>
    <row r="81" spans="1:13" x14ac:dyDescent="0.3">
      <c r="A81" s="1" t="s">
        <v>289</v>
      </c>
      <c r="B81" s="230">
        <v>0</v>
      </c>
      <c r="C81" s="230">
        <v>3</v>
      </c>
      <c r="D81" s="230">
        <v>3</v>
      </c>
      <c r="E81" s="230">
        <v>4</v>
      </c>
      <c r="F81" s="230">
        <v>4</v>
      </c>
      <c r="G81" s="230">
        <v>4</v>
      </c>
      <c r="H81" s="230">
        <v>4</v>
      </c>
      <c r="I81" s="230">
        <v>4</v>
      </c>
      <c r="J81" s="230">
        <v>4</v>
      </c>
      <c r="K81" s="230">
        <v>4</v>
      </c>
      <c r="L81" s="230">
        <v>4</v>
      </c>
      <c r="M81" s="230">
        <v>4</v>
      </c>
    </row>
    <row r="82" spans="1:13" x14ac:dyDescent="0.3">
      <c r="A82" s="1" t="s">
        <v>290</v>
      </c>
      <c r="B82" s="230">
        <v>0</v>
      </c>
      <c r="C82" s="230">
        <v>1</v>
      </c>
      <c r="D82" s="230">
        <v>2</v>
      </c>
      <c r="E82" s="230">
        <v>2</v>
      </c>
      <c r="F82" s="230">
        <v>2</v>
      </c>
      <c r="G82" s="230">
        <v>2</v>
      </c>
      <c r="H82" s="230">
        <v>4</v>
      </c>
      <c r="I82" s="230">
        <v>4</v>
      </c>
      <c r="J82" s="230">
        <v>4</v>
      </c>
      <c r="K82" s="230">
        <v>4</v>
      </c>
      <c r="L82" s="230">
        <v>4</v>
      </c>
      <c r="M82" s="230">
        <v>5</v>
      </c>
    </row>
    <row r="83" spans="1:13" x14ac:dyDescent="0.3">
      <c r="A83" s="1" t="s">
        <v>291</v>
      </c>
      <c r="B83" s="230">
        <v>0</v>
      </c>
      <c r="C83" s="230">
        <v>5</v>
      </c>
      <c r="D83" s="230">
        <v>5</v>
      </c>
      <c r="E83" s="230">
        <v>10</v>
      </c>
      <c r="F83" s="230">
        <v>10</v>
      </c>
      <c r="G83" s="230">
        <v>10</v>
      </c>
      <c r="H83" s="230">
        <v>10</v>
      </c>
      <c r="I83" s="230">
        <v>10</v>
      </c>
      <c r="J83" s="230">
        <v>10</v>
      </c>
      <c r="K83" s="230">
        <v>10</v>
      </c>
      <c r="L83" s="230">
        <v>10</v>
      </c>
      <c r="M83" s="230">
        <v>10</v>
      </c>
    </row>
    <row r="84" spans="1:13" x14ac:dyDescent="0.3">
      <c r="A84" s="1" t="s">
        <v>292</v>
      </c>
      <c r="B84" s="230">
        <v>0</v>
      </c>
      <c r="C84" s="230">
        <v>0</v>
      </c>
      <c r="D84" s="230">
        <v>0</v>
      </c>
      <c r="E84" s="230">
        <v>0</v>
      </c>
      <c r="F84" s="230">
        <v>0</v>
      </c>
      <c r="G84" s="230">
        <v>0</v>
      </c>
      <c r="H84" s="230">
        <v>2</v>
      </c>
      <c r="I84" s="230">
        <v>2</v>
      </c>
      <c r="J84" s="230">
        <v>2</v>
      </c>
      <c r="K84" s="230">
        <v>2</v>
      </c>
      <c r="L84" s="230">
        <v>2</v>
      </c>
      <c r="M84" s="230">
        <v>2</v>
      </c>
    </row>
    <row r="85" spans="1:13" x14ac:dyDescent="0.3">
      <c r="A85" s="1" t="s">
        <v>293</v>
      </c>
      <c r="B85" s="230">
        <v>6</v>
      </c>
      <c r="C85" s="230">
        <v>6</v>
      </c>
      <c r="D85" s="230">
        <v>6</v>
      </c>
      <c r="E85" s="230">
        <v>6</v>
      </c>
      <c r="F85" s="230">
        <v>6</v>
      </c>
      <c r="G85" s="230">
        <v>6</v>
      </c>
      <c r="H85" s="230">
        <v>6</v>
      </c>
      <c r="I85" s="230">
        <v>6</v>
      </c>
      <c r="J85" s="230">
        <v>6</v>
      </c>
      <c r="K85" s="230">
        <v>6</v>
      </c>
      <c r="L85" s="230">
        <v>6</v>
      </c>
      <c r="M85" s="230">
        <v>6</v>
      </c>
    </row>
    <row r="86" spans="1:13" x14ac:dyDescent="0.3">
      <c r="A86" s="1" t="s">
        <v>294</v>
      </c>
      <c r="B86" s="230">
        <v>0</v>
      </c>
      <c r="C86" s="230">
        <v>1</v>
      </c>
      <c r="D86" s="230">
        <v>1</v>
      </c>
      <c r="E86" s="230">
        <v>2</v>
      </c>
      <c r="F86" s="230">
        <v>2</v>
      </c>
      <c r="G86" s="230">
        <v>3</v>
      </c>
      <c r="H86" s="230">
        <v>3</v>
      </c>
      <c r="I86" s="230">
        <v>3</v>
      </c>
      <c r="J86" s="230">
        <v>4</v>
      </c>
      <c r="K86" s="230">
        <v>4</v>
      </c>
      <c r="L86" s="230">
        <v>5</v>
      </c>
      <c r="M86" s="230">
        <v>5</v>
      </c>
    </row>
    <row r="87" spans="1:13" x14ac:dyDescent="0.3">
      <c r="A87" s="1" t="s">
        <v>277</v>
      </c>
      <c r="B87" s="230">
        <v>0</v>
      </c>
      <c r="C87" s="230">
        <v>31</v>
      </c>
      <c r="D87" s="230">
        <v>31</v>
      </c>
      <c r="E87" s="230">
        <v>31</v>
      </c>
      <c r="F87" s="230">
        <v>31</v>
      </c>
      <c r="G87" s="230">
        <v>43</v>
      </c>
      <c r="H87" s="230">
        <v>50</v>
      </c>
      <c r="I87" s="230">
        <v>66</v>
      </c>
      <c r="J87" s="230">
        <v>66</v>
      </c>
      <c r="K87" s="230">
        <v>66</v>
      </c>
      <c r="L87" s="230">
        <v>66</v>
      </c>
      <c r="M87" s="230">
        <v>66</v>
      </c>
    </row>
    <row r="88" spans="1:13" x14ac:dyDescent="0.3">
      <c r="A88" s="1" t="s">
        <v>267</v>
      </c>
      <c r="B88" s="230">
        <v>71</v>
      </c>
      <c r="C88" s="230">
        <v>71</v>
      </c>
      <c r="D88" s="230">
        <v>78</v>
      </c>
      <c r="E88" s="230">
        <v>79</v>
      </c>
      <c r="F88" s="230">
        <v>79</v>
      </c>
      <c r="G88" s="230">
        <v>80</v>
      </c>
      <c r="H88" s="230">
        <v>82</v>
      </c>
      <c r="I88" s="230">
        <v>83</v>
      </c>
      <c r="J88" s="230">
        <v>83</v>
      </c>
      <c r="K88" s="230">
        <v>84</v>
      </c>
      <c r="L88" s="230">
        <v>84</v>
      </c>
      <c r="M88" s="230">
        <v>86</v>
      </c>
    </row>
    <row r="89" spans="1:13" x14ac:dyDescent="0.3">
      <c r="A89" s="1" t="s">
        <v>295</v>
      </c>
      <c r="B89" s="230">
        <v>4</v>
      </c>
      <c r="C89" s="230">
        <v>4</v>
      </c>
      <c r="D89" s="230">
        <v>6</v>
      </c>
      <c r="E89" s="230">
        <v>6</v>
      </c>
      <c r="F89" s="230">
        <v>7</v>
      </c>
      <c r="G89" s="230">
        <v>7</v>
      </c>
      <c r="H89" s="230">
        <v>7</v>
      </c>
      <c r="I89" s="230">
        <v>7</v>
      </c>
      <c r="J89" s="230">
        <v>7</v>
      </c>
      <c r="K89" s="230">
        <v>10</v>
      </c>
      <c r="L89" s="230">
        <v>18</v>
      </c>
      <c r="M89" s="230">
        <v>18</v>
      </c>
    </row>
    <row r="90" spans="1:13" x14ac:dyDescent="0.3">
      <c r="A90" s="1" t="s">
        <v>296</v>
      </c>
      <c r="B90" s="230">
        <v>10</v>
      </c>
      <c r="C90" s="230">
        <v>17</v>
      </c>
      <c r="D90" s="230">
        <v>23</v>
      </c>
      <c r="E90" s="230">
        <v>33</v>
      </c>
      <c r="F90" s="230">
        <v>35</v>
      </c>
      <c r="G90" s="230">
        <v>39</v>
      </c>
      <c r="H90" s="230">
        <v>40</v>
      </c>
      <c r="I90" s="230">
        <v>53</v>
      </c>
      <c r="J90" s="230">
        <v>56</v>
      </c>
      <c r="K90" s="230">
        <v>58</v>
      </c>
      <c r="L90" s="230">
        <v>62</v>
      </c>
      <c r="M90" s="230">
        <v>70</v>
      </c>
    </row>
    <row r="91" spans="1:13" x14ac:dyDescent="0.3">
      <c r="A91" s="1" t="s">
        <v>297</v>
      </c>
      <c r="B91" s="230">
        <v>0</v>
      </c>
      <c r="C91" s="230">
        <v>0</v>
      </c>
      <c r="D91" s="230">
        <v>0</v>
      </c>
      <c r="E91" s="230">
        <v>0</v>
      </c>
      <c r="F91" s="230">
        <v>0</v>
      </c>
      <c r="G91" s="230">
        <v>5</v>
      </c>
      <c r="H91" s="230">
        <v>5</v>
      </c>
      <c r="I91" s="230">
        <v>5</v>
      </c>
      <c r="J91" s="230">
        <v>7</v>
      </c>
      <c r="K91" s="230">
        <v>7</v>
      </c>
      <c r="L91" s="230">
        <v>7</v>
      </c>
      <c r="M91" s="230">
        <v>10</v>
      </c>
    </row>
    <row r="92" spans="1:13" x14ac:dyDescent="0.3">
      <c r="A92" s="1" t="s">
        <v>298</v>
      </c>
      <c r="B92" s="230">
        <v>1</v>
      </c>
      <c r="C92" s="230">
        <v>3</v>
      </c>
      <c r="D92" s="230">
        <v>6</v>
      </c>
      <c r="E92" s="230">
        <v>8</v>
      </c>
      <c r="F92" s="230">
        <v>17</v>
      </c>
      <c r="G92" s="230">
        <v>59</v>
      </c>
      <c r="H92" s="230">
        <v>60</v>
      </c>
      <c r="I92" s="230">
        <v>64</v>
      </c>
      <c r="J92" s="230">
        <v>92</v>
      </c>
      <c r="K92" s="230">
        <v>92</v>
      </c>
      <c r="L92" s="230">
        <v>95</v>
      </c>
      <c r="M92" s="230">
        <v>100</v>
      </c>
    </row>
    <row r="93" spans="1:13" x14ac:dyDescent="0.3">
      <c r="A93" s="1" t="s">
        <v>299</v>
      </c>
      <c r="B93" s="230">
        <v>0</v>
      </c>
      <c r="C93" s="230">
        <v>0</v>
      </c>
      <c r="D93" s="230">
        <v>-80</v>
      </c>
      <c r="E93" s="230">
        <v>-80</v>
      </c>
      <c r="F93" s="230">
        <v>-80</v>
      </c>
      <c r="G93" s="230">
        <v>-79</v>
      </c>
      <c r="H93" s="230">
        <v>-79</v>
      </c>
      <c r="I93" s="230">
        <v>-79</v>
      </c>
      <c r="J93" s="230">
        <v>-126</v>
      </c>
      <c r="K93" s="230">
        <v>-125</v>
      </c>
      <c r="L93" s="230">
        <v>-125</v>
      </c>
      <c r="M93" s="230">
        <v>-125</v>
      </c>
    </row>
    <row r="94" spans="1:13" x14ac:dyDescent="0.3">
      <c r="A94" s="1" t="s">
        <v>259</v>
      </c>
      <c r="B94" s="230">
        <v>0</v>
      </c>
      <c r="C94" s="230">
        <v>0</v>
      </c>
      <c r="D94" s="230">
        <v>-1</v>
      </c>
      <c r="E94" s="230">
        <v>-80</v>
      </c>
      <c r="F94" s="230">
        <v>-100</v>
      </c>
      <c r="G94" s="230">
        <v>-100</v>
      </c>
      <c r="H94" s="230">
        <v>-100</v>
      </c>
      <c r="I94" s="230">
        <v>-101</v>
      </c>
      <c r="J94" s="230">
        <v>-56</v>
      </c>
      <c r="K94" s="230">
        <v>-60</v>
      </c>
      <c r="L94" s="230">
        <v>-56</v>
      </c>
      <c r="M94" s="230">
        <v>-70</v>
      </c>
    </row>
    <row r="95" spans="1:13" x14ac:dyDescent="0.3">
      <c r="A95" s="1" t="s">
        <v>300</v>
      </c>
      <c r="B95" s="230">
        <v>0</v>
      </c>
      <c r="C95" s="230">
        <v>-4</v>
      </c>
      <c r="D95" s="230">
        <v>-4</v>
      </c>
      <c r="E95" s="230">
        <v>-4</v>
      </c>
      <c r="F95" s="230">
        <v>-14</v>
      </c>
      <c r="G95" s="230">
        <v>-29</v>
      </c>
      <c r="H95" s="230">
        <v>-30</v>
      </c>
      <c r="I95" s="230">
        <v>-30</v>
      </c>
      <c r="J95" s="230">
        <v>-30</v>
      </c>
      <c r="K95" s="230">
        <v>-30</v>
      </c>
      <c r="L95" s="230">
        <v>-30</v>
      </c>
      <c r="M95" s="230">
        <v>-30</v>
      </c>
    </row>
    <row r="96" spans="1:13" x14ac:dyDescent="0.3">
      <c r="A96" s="1" t="s">
        <v>301</v>
      </c>
      <c r="B96" s="230">
        <v>0</v>
      </c>
      <c r="C96" s="230">
        <v>0</v>
      </c>
      <c r="D96" s="230">
        <v>0</v>
      </c>
      <c r="E96" s="230">
        <v>0</v>
      </c>
      <c r="F96" s="230">
        <v>0</v>
      </c>
      <c r="G96" s="230">
        <v>0</v>
      </c>
      <c r="H96" s="230">
        <v>-8</v>
      </c>
      <c r="I96" s="230">
        <v>-8</v>
      </c>
      <c r="J96" s="230">
        <v>-14</v>
      </c>
      <c r="K96" s="230">
        <v>-14</v>
      </c>
      <c r="L96" s="230">
        <v>-14</v>
      </c>
      <c r="M96" s="230">
        <v>-50</v>
      </c>
    </row>
    <row r="97" spans="1:13" x14ac:dyDescent="0.3">
      <c r="A97" s="1" t="s">
        <v>302</v>
      </c>
      <c r="B97" s="230">
        <v>0</v>
      </c>
      <c r="C97" s="230">
        <v>0</v>
      </c>
      <c r="D97" s="230">
        <v>-69</v>
      </c>
      <c r="E97" s="230">
        <v>-69</v>
      </c>
      <c r="F97" s="230">
        <v>-69</v>
      </c>
      <c r="G97" s="230">
        <v>-69</v>
      </c>
      <c r="H97" s="230">
        <v>-69</v>
      </c>
      <c r="I97" s="230">
        <v>-69</v>
      </c>
      <c r="J97" s="230">
        <v>-120</v>
      </c>
      <c r="K97" s="230">
        <v>-120</v>
      </c>
      <c r="L97" s="230">
        <v>-120</v>
      </c>
      <c r="M97" s="230">
        <v>-120</v>
      </c>
    </row>
    <row r="98" spans="1:13" x14ac:dyDescent="0.3">
      <c r="A98" s="1" t="s">
        <v>260</v>
      </c>
      <c r="B98" s="230">
        <v>0</v>
      </c>
      <c r="C98" s="230">
        <v>0</v>
      </c>
      <c r="D98" s="230">
        <v>-100</v>
      </c>
      <c r="E98" s="230">
        <v>-100</v>
      </c>
      <c r="F98" s="230">
        <v>-100</v>
      </c>
      <c r="G98" s="230">
        <v>-100</v>
      </c>
      <c r="H98" s="230">
        <v>-100</v>
      </c>
      <c r="I98" s="230">
        <v>-100</v>
      </c>
      <c r="J98" s="230">
        <v>-100</v>
      </c>
      <c r="K98" s="230">
        <v>-155</v>
      </c>
      <c r="L98" s="230">
        <v>-155</v>
      </c>
      <c r="M98" s="230">
        <v>-100</v>
      </c>
    </row>
    <row r="99" spans="1:13" x14ac:dyDescent="0.3">
      <c r="B99" s="230"/>
      <c r="C99" s="230"/>
      <c r="D99" s="230"/>
      <c r="E99" s="230"/>
      <c r="F99" s="230"/>
      <c r="G99" s="230"/>
      <c r="H99" s="230"/>
      <c r="I99" s="230"/>
      <c r="J99" s="230"/>
      <c r="K99" s="230"/>
      <c r="L99" s="230"/>
      <c r="M99" s="230"/>
    </row>
    <row r="100" spans="1:13" x14ac:dyDescent="0.3">
      <c r="A100" s="1" t="s">
        <v>303</v>
      </c>
      <c r="B100" s="230"/>
      <c r="C100" s="230"/>
      <c r="D100" s="230"/>
      <c r="E100" s="230"/>
      <c r="F100" s="230"/>
      <c r="G100" s="230"/>
      <c r="H100" s="230"/>
      <c r="I100" s="230"/>
      <c r="J100" s="230"/>
      <c r="K100" s="230"/>
      <c r="L100" s="230"/>
      <c r="M100" s="230"/>
    </row>
    <row r="101" spans="1:13" x14ac:dyDescent="0.3">
      <c r="A101" s="1" t="s">
        <v>247</v>
      </c>
      <c r="B101" s="230">
        <v>0</v>
      </c>
      <c r="C101" s="230">
        <v>0</v>
      </c>
      <c r="D101" s="230">
        <v>0</v>
      </c>
      <c r="E101" s="230">
        <v>0</v>
      </c>
      <c r="F101" s="230">
        <v>0</v>
      </c>
      <c r="G101" s="230">
        <v>0</v>
      </c>
      <c r="H101" s="230">
        <v>265</v>
      </c>
      <c r="I101" s="230">
        <v>265</v>
      </c>
      <c r="J101" s="230">
        <v>265</v>
      </c>
      <c r="K101" s="230">
        <v>265</v>
      </c>
      <c r="L101" s="230">
        <v>265</v>
      </c>
      <c r="M101" s="230">
        <v>551</v>
      </c>
    </row>
    <row r="102" spans="1:13" x14ac:dyDescent="0.3">
      <c r="A102" s="1" t="s">
        <v>257</v>
      </c>
      <c r="B102" s="230">
        <v>0</v>
      </c>
      <c r="C102" s="230">
        <v>0</v>
      </c>
      <c r="D102" s="230">
        <v>0</v>
      </c>
      <c r="E102" s="230">
        <v>0</v>
      </c>
      <c r="F102" s="230">
        <v>0</v>
      </c>
      <c r="G102" s="230">
        <v>0</v>
      </c>
      <c r="H102" s="230">
        <v>265</v>
      </c>
      <c r="I102" s="230">
        <v>265</v>
      </c>
      <c r="J102" s="230">
        <v>265</v>
      </c>
      <c r="K102" s="230">
        <v>265</v>
      </c>
      <c r="L102" s="230">
        <v>265</v>
      </c>
      <c r="M102" s="230">
        <v>551</v>
      </c>
    </row>
    <row r="103" spans="1:13" x14ac:dyDescent="0.3">
      <c r="B103" s="230"/>
      <c r="C103" s="230"/>
      <c r="D103" s="230"/>
      <c r="E103" s="230"/>
      <c r="F103" s="230"/>
      <c r="G103" s="230"/>
      <c r="H103" s="230"/>
      <c r="I103" s="230"/>
      <c r="J103" s="230"/>
      <c r="K103" s="230"/>
      <c r="L103" s="230"/>
      <c r="M103" s="230"/>
    </row>
    <row r="104" spans="1:13" x14ac:dyDescent="0.3">
      <c r="A104" s="1" t="s">
        <v>304</v>
      </c>
      <c r="B104" s="230"/>
      <c r="C104" s="230"/>
      <c r="D104" s="230"/>
      <c r="E104" s="230"/>
      <c r="F104" s="230"/>
      <c r="G104" s="230"/>
      <c r="H104" s="230"/>
      <c r="I104" s="230"/>
      <c r="J104" s="230"/>
      <c r="K104" s="230"/>
      <c r="L104" s="230"/>
      <c r="M104" s="230"/>
    </row>
    <row r="105" spans="1:13" x14ac:dyDescent="0.3">
      <c r="A105" s="1" t="s">
        <v>247</v>
      </c>
      <c r="B105" s="230">
        <v>0</v>
      </c>
      <c r="C105" s="230">
        <v>0</v>
      </c>
      <c r="D105" s="230">
        <v>0</v>
      </c>
      <c r="E105" s="230">
        <v>0</v>
      </c>
      <c r="F105" s="230">
        <v>760</v>
      </c>
      <c r="G105" s="230">
        <v>760</v>
      </c>
      <c r="H105" s="230">
        <v>912</v>
      </c>
      <c r="I105" s="230">
        <v>1064</v>
      </c>
      <c r="J105" s="230">
        <v>1216</v>
      </c>
      <c r="K105" s="230">
        <v>1368</v>
      </c>
      <c r="L105" s="230">
        <v>1520</v>
      </c>
      <c r="M105" s="230">
        <v>1880</v>
      </c>
    </row>
    <row r="106" spans="1:13" x14ac:dyDescent="0.3">
      <c r="A106" s="1" t="s">
        <v>258</v>
      </c>
      <c r="B106" s="230">
        <v>0</v>
      </c>
      <c r="C106" s="230">
        <v>0</v>
      </c>
      <c r="D106" s="230">
        <v>0</v>
      </c>
      <c r="E106" s="230">
        <v>0</v>
      </c>
      <c r="F106" s="230">
        <v>760</v>
      </c>
      <c r="G106" s="230">
        <v>760</v>
      </c>
      <c r="H106" s="230">
        <v>912</v>
      </c>
      <c r="I106" s="230">
        <v>1064</v>
      </c>
      <c r="J106" s="230">
        <v>1216</v>
      </c>
      <c r="K106" s="230">
        <v>1368</v>
      </c>
      <c r="L106" s="230">
        <v>1520</v>
      </c>
      <c r="M106" s="230">
        <v>1880</v>
      </c>
    </row>
    <row r="107" spans="1:13" x14ac:dyDescent="0.3">
      <c r="B107" s="230"/>
      <c r="C107" s="230"/>
      <c r="D107" s="230"/>
      <c r="E107" s="230"/>
      <c r="F107" s="230"/>
      <c r="G107" s="230"/>
      <c r="H107" s="230"/>
      <c r="I107" s="230"/>
      <c r="J107" s="230"/>
      <c r="K107" s="230"/>
      <c r="L107" s="230"/>
      <c r="M107" s="230"/>
    </row>
    <row r="108" spans="1:13" x14ac:dyDescent="0.3">
      <c r="A108" s="1" t="s">
        <v>305</v>
      </c>
      <c r="B108" s="230"/>
      <c r="C108" s="230"/>
      <c r="D108" s="230"/>
      <c r="E108" s="230"/>
      <c r="F108" s="230"/>
      <c r="G108" s="230"/>
      <c r="H108" s="230"/>
      <c r="I108" s="230"/>
      <c r="J108" s="230"/>
      <c r="K108" s="230"/>
      <c r="L108" s="230"/>
      <c r="M108" s="230"/>
    </row>
    <row r="109" spans="1:13" x14ac:dyDescent="0.3">
      <c r="B109" s="230"/>
      <c r="C109" s="230"/>
      <c r="D109" s="230"/>
      <c r="E109" s="230"/>
      <c r="F109" s="230"/>
      <c r="G109" s="230"/>
      <c r="H109" s="230"/>
      <c r="I109" s="230"/>
      <c r="J109" s="230"/>
      <c r="K109" s="230"/>
      <c r="L109" s="230"/>
      <c r="M109" s="230"/>
    </row>
    <row r="110" spans="1:13" x14ac:dyDescent="0.3">
      <c r="A110" s="1" t="s">
        <v>306</v>
      </c>
      <c r="B110" s="230"/>
      <c r="C110" s="230"/>
      <c r="D110" s="230"/>
      <c r="E110" s="230"/>
      <c r="F110" s="230"/>
      <c r="G110" s="230"/>
      <c r="H110" s="230"/>
      <c r="I110" s="230"/>
      <c r="J110" s="230"/>
      <c r="K110" s="230"/>
      <c r="L110" s="230"/>
      <c r="M110" s="230"/>
    </row>
    <row r="111" spans="1:13" x14ac:dyDescent="0.3">
      <c r="A111" s="1" t="s">
        <v>247</v>
      </c>
      <c r="B111" s="230">
        <v>-183</v>
      </c>
      <c r="C111" s="230">
        <v>-367</v>
      </c>
      <c r="D111" s="230">
        <v>-550</v>
      </c>
      <c r="E111" s="230">
        <v>-733</v>
      </c>
      <c r="F111" s="230">
        <v>-917</v>
      </c>
      <c r="G111" s="230">
        <v>-1100</v>
      </c>
      <c r="H111" s="230">
        <v>-1283</v>
      </c>
      <c r="I111" s="230">
        <v>-1467</v>
      </c>
      <c r="J111" s="230">
        <v>-1650</v>
      </c>
      <c r="K111" s="230">
        <v>-1833</v>
      </c>
      <c r="L111" s="230">
        <v>-2017</v>
      </c>
      <c r="M111" s="230">
        <v>-2200</v>
      </c>
    </row>
    <row r="112" spans="1:13" x14ac:dyDescent="0.3">
      <c r="A112" s="1" t="s">
        <v>307</v>
      </c>
      <c r="B112" s="230">
        <v>-183</v>
      </c>
      <c r="C112" s="230">
        <v>-367</v>
      </c>
      <c r="D112" s="230">
        <v>-550</v>
      </c>
      <c r="E112" s="230">
        <v>-733</v>
      </c>
      <c r="F112" s="230">
        <v>-917</v>
      </c>
      <c r="G112" s="230">
        <v>-1100</v>
      </c>
      <c r="H112" s="230">
        <v>-1283</v>
      </c>
      <c r="I112" s="230">
        <v>-1467</v>
      </c>
      <c r="J112" s="230">
        <v>-1650</v>
      </c>
      <c r="K112" s="230">
        <v>-1833</v>
      </c>
      <c r="L112" s="230">
        <v>-2017</v>
      </c>
      <c r="M112" s="230">
        <v>-2200</v>
      </c>
    </row>
    <row r="113" spans="1:13" x14ac:dyDescent="0.3">
      <c r="B113" s="230"/>
      <c r="C113" s="230"/>
      <c r="D113" s="230"/>
      <c r="E113" s="230"/>
      <c r="F113" s="230"/>
      <c r="G113" s="230"/>
      <c r="H113" s="230"/>
      <c r="I113" s="230"/>
      <c r="J113" s="230"/>
      <c r="K113" s="230"/>
      <c r="L113" s="230"/>
      <c r="M113" s="230"/>
    </row>
    <row r="114" spans="1:13" x14ac:dyDescent="0.3">
      <c r="A114" s="1" t="s">
        <v>308</v>
      </c>
      <c r="B114" s="230"/>
      <c r="C114" s="230"/>
      <c r="D114" s="230"/>
      <c r="E114" s="230"/>
      <c r="F114" s="230"/>
      <c r="G114" s="230"/>
      <c r="H114" s="230"/>
      <c r="I114" s="230"/>
      <c r="J114" s="230"/>
      <c r="K114" s="230"/>
      <c r="L114" s="230"/>
      <c r="M114" s="230"/>
    </row>
    <row r="115" spans="1:13" x14ac:dyDescent="0.3">
      <c r="B115" s="230"/>
      <c r="C115" s="230"/>
      <c r="D115" s="230"/>
      <c r="E115" s="230"/>
      <c r="F115" s="230"/>
      <c r="G115" s="230"/>
      <c r="H115" s="230"/>
      <c r="I115" s="230"/>
      <c r="J115" s="230"/>
      <c r="K115" s="230"/>
      <c r="L115" s="230"/>
      <c r="M115" s="230"/>
    </row>
    <row r="116" spans="1:13" x14ac:dyDescent="0.3">
      <c r="A116" s="1" t="s">
        <v>309</v>
      </c>
      <c r="B116" s="230"/>
      <c r="C116" s="230"/>
      <c r="D116" s="230"/>
      <c r="E116" s="230"/>
      <c r="F116" s="230"/>
      <c r="G116" s="230"/>
      <c r="H116" s="230"/>
      <c r="I116" s="230"/>
      <c r="J116" s="230"/>
      <c r="K116" s="230"/>
      <c r="L116" s="230"/>
      <c r="M116" s="230"/>
    </row>
    <row r="117" spans="1:13" x14ac:dyDescent="0.3">
      <c r="B117" s="230"/>
      <c r="C117" s="230"/>
      <c r="D117" s="230"/>
      <c r="E117" s="230"/>
      <c r="F117" s="230"/>
      <c r="G117" s="230"/>
      <c r="H117" s="230"/>
      <c r="I117" s="230"/>
      <c r="J117" s="230"/>
      <c r="K117" s="230"/>
      <c r="L117" s="230"/>
      <c r="M117" s="230"/>
    </row>
    <row r="118" spans="1:13" x14ac:dyDescent="0.3">
      <c r="A118" s="1" t="s">
        <v>310</v>
      </c>
      <c r="B118" s="230"/>
      <c r="C118" s="230"/>
      <c r="D118" s="230"/>
      <c r="E118" s="230"/>
      <c r="F118" s="230"/>
      <c r="G118" s="230"/>
      <c r="H118" s="230"/>
      <c r="I118" s="230"/>
      <c r="J118" s="230"/>
      <c r="K118" s="230"/>
      <c r="L118" s="230"/>
      <c r="M118" s="230"/>
    </row>
    <row r="119" spans="1:13" x14ac:dyDescent="0.3">
      <c r="A119" s="1" t="s">
        <v>247</v>
      </c>
      <c r="B119" s="230">
        <v>194</v>
      </c>
      <c r="C119" s="230">
        <v>389</v>
      </c>
      <c r="D119" s="230">
        <v>583</v>
      </c>
      <c r="E119" s="230">
        <v>777</v>
      </c>
      <c r="F119" s="230">
        <v>971</v>
      </c>
      <c r="G119" s="230">
        <v>1166</v>
      </c>
      <c r="H119" s="230">
        <v>1360</v>
      </c>
      <c r="I119" s="230">
        <v>1554</v>
      </c>
      <c r="J119" s="230">
        <v>1748</v>
      </c>
      <c r="K119" s="230">
        <v>1943</v>
      </c>
      <c r="L119" s="230">
        <v>2137</v>
      </c>
      <c r="M119" s="230">
        <v>2331</v>
      </c>
    </row>
    <row r="120" spans="1:13" x14ac:dyDescent="0.3">
      <c r="A120" s="1" t="s">
        <v>257</v>
      </c>
      <c r="B120" s="230">
        <v>194</v>
      </c>
      <c r="C120" s="230">
        <v>389</v>
      </c>
      <c r="D120" s="230">
        <v>583</v>
      </c>
      <c r="E120" s="230">
        <v>777</v>
      </c>
      <c r="F120" s="230">
        <v>971</v>
      </c>
      <c r="G120" s="230">
        <v>1166</v>
      </c>
      <c r="H120" s="230">
        <v>1360</v>
      </c>
      <c r="I120" s="230">
        <v>1554</v>
      </c>
      <c r="J120" s="230">
        <v>1748</v>
      </c>
      <c r="K120" s="230">
        <v>1943</v>
      </c>
      <c r="L120" s="230">
        <v>2137</v>
      </c>
      <c r="M120" s="230">
        <v>2331</v>
      </c>
    </row>
    <row r="121" spans="1:13" x14ac:dyDescent="0.3">
      <c r="B121" s="230"/>
      <c r="C121" s="230"/>
      <c r="D121" s="230"/>
      <c r="E121" s="230"/>
      <c r="F121" s="230"/>
      <c r="G121" s="230"/>
      <c r="H121" s="230"/>
      <c r="I121" s="230"/>
      <c r="J121" s="230"/>
      <c r="K121" s="230"/>
      <c r="L121" s="230"/>
      <c r="M121" s="230"/>
    </row>
    <row r="122" spans="1:13" x14ac:dyDescent="0.3">
      <c r="A122" s="1" t="s">
        <v>311</v>
      </c>
      <c r="B122" s="230"/>
      <c r="C122" s="230"/>
      <c r="D122" s="230"/>
      <c r="E122" s="230"/>
      <c r="F122" s="230"/>
      <c r="G122" s="230"/>
      <c r="H122" s="230"/>
      <c r="I122" s="230"/>
      <c r="J122" s="230"/>
      <c r="K122" s="230"/>
      <c r="L122" s="230"/>
      <c r="M122" s="230"/>
    </row>
    <row r="123" spans="1:13" x14ac:dyDescent="0.3">
      <c r="A123" s="1" t="s">
        <v>247</v>
      </c>
      <c r="B123" s="230">
        <v>1289</v>
      </c>
      <c r="C123" s="230">
        <v>2578</v>
      </c>
      <c r="D123" s="230">
        <v>3867</v>
      </c>
      <c r="E123" s="230">
        <v>5157</v>
      </c>
      <c r="F123" s="230">
        <v>6446</v>
      </c>
      <c r="G123" s="230">
        <v>7735</v>
      </c>
      <c r="H123" s="230">
        <v>9024</v>
      </c>
      <c r="I123" s="230">
        <v>10313</v>
      </c>
      <c r="J123" s="230">
        <v>11602</v>
      </c>
      <c r="K123" s="230">
        <v>12892</v>
      </c>
      <c r="L123" s="230">
        <v>14181</v>
      </c>
      <c r="M123" s="230">
        <v>15470</v>
      </c>
    </row>
    <row r="124" spans="1:13" x14ac:dyDescent="0.3">
      <c r="A124" s="1" t="s">
        <v>265</v>
      </c>
      <c r="B124" s="230">
        <v>12</v>
      </c>
      <c r="C124" s="230">
        <v>23</v>
      </c>
      <c r="D124" s="230">
        <v>35</v>
      </c>
      <c r="E124" s="230">
        <v>47</v>
      </c>
      <c r="F124" s="230">
        <v>58</v>
      </c>
      <c r="G124" s="230">
        <v>70</v>
      </c>
      <c r="H124" s="230">
        <v>82</v>
      </c>
      <c r="I124" s="230">
        <v>93</v>
      </c>
      <c r="J124" s="230">
        <v>105</v>
      </c>
      <c r="K124" s="230">
        <v>117</v>
      </c>
      <c r="L124" s="230">
        <v>128</v>
      </c>
      <c r="M124" s="230">
        <v>140</v>
      </c>
    </row>
    <row r="125" spans="1:13" x14ac:dyDescent="0.3">
      <c r="A125" s="1" t="s">
        <v>251</v>
      </c>
      <c r="B125" s="230">
        <v>2</v>
      </c>
      <c r="C125" s="230">
        <v>4</v>
      </c>
      <c r="D125" s="230">
        <v>6</v>
      </c>
      <c r="E125" s="230">
        <v>8</v>
      </c>
      <c r="F125" s="230">
        <v>11</v>
      </c>
      <c r="G125" s="230">
        <v>13</v>
      </c>
      <c r="H125" s="230">
        <v>15</v>
      </c>
      <c r="I125" s="230">
        <v>17</v>
      </c>
      <c r="J125" s="230">
        <v>19</v>
      </c>
      <c r="K125" s="230">
        <v>21</v>
      </c>
      <c r="L125" s="230">
        <v>23</v>
      </c>
      <c r="M125" s="230">
        <v>25</v>
      </c>
    </row>
    <row r="126" spans="1:13" x14ac:dyDescent="0.3">
      <c r="A126" s="1" t="s">
        <v>252</v>
      </c>
      <c r="B126" s="230">
        <v>2</v>
      </c>
      <c r="C126" s="230">
        <v>4</v>
      </c>
      <c r="D126" s="230">
        <v>6</v>
      </c>
      <c r="E126" s="230">
        <v>8</v>
      </c>
      <c r="F126" s="230">
        <v>10</v>
      </c>
      <c r="G126" s="230">
        <v>12</v>
      </c>
      <c r="H126" s="230">
        <v>14</v>
      </c>
      <c r="I126" s="230">
        <v>16</v>
      </c>
      <c r="J126" s="230">
        <v>17</v>
      </c>
      <c r="K126" s="230">
        <v>19</v>
      </c>
      <c r="L126" s="230">
        <v>21</v>
      </c>
      <c r="M126" s="230">
        <v>23</v>
      </c>
    </row>
    <row r="127" spans="1:13" x14ac:dyDescent="0.3">
      <c r="A127" s="1" t="s">
        <v>312</v>
      </c>
      <c r="B127" s="230">
        <v>2</v>
      </c>
      <c r="C127" s="230">
        <v>4</v>
      </c>
      <c r="D127" s="230">
        <v>6</v>
      </c>
      <c r="E127" s="230">
        <v>8</v>
      </c>
      <c r="F127" s="230">
        <v>10</v>
      </c>
      <c r="G127" s="230">
        <v>13</v>
      </c>
      <c r="H127" s="230">
        <v>15</v>
      </c>
      <c r="I127" s="230">
        <v>17</v>
      </c>
      <c r="J127" s="230">
        <v>19</v>
      </c>
      <c r="K127" s="230">
        <v>21</v>
      </c>
      <c r="L127" s="230">
        <v>23</v>
      </c>
      <c r="M127" s="230">
        <v>25</v>
      </c>
    </row>
    <row r="128" spans="1:13" x14ac:dyDescent="0.3">
      <c r="A128" s="1" t="s">
        <v>313</v>
      </c>
      <c r="B128" s="230">
        <v>0</v>
      </c>
      <c r="C128" s="230">
        <v>1</v>
      </c>
      <c r="D128" s="230">
        <v>1</v>
      </c>
      <c r="E128" s="230">
        <v>2</v>
      </c>
      <c r="F128" s="230">
        <v>2</v>
      </c>
      <c r="G128" s="230">
        <v>3</v>
      </c>
      <c r="H128" s="230">
        <v>3</v>
      </c>
      <c r="I128" s="230">
        <v>3</v>
      </c>
      <c r="J128" s="230">
        <v>4</v>
      </c>
      <c r="K128" s="230">
        <v>4</v>
      </c>
      <c r="L128" s="230">
        <v>5</v>
      </c>
      <c r="M128" s="230">
        <v>5</v>
      </c>
    </row>
    <row r="129" spans="1:13" x14ac:dyDescent="0.3">
      <c r="A129" s="1" t="s">
        <v>253</v>
      </c>
      <c r="B129" s="230">
        <v>2</v>
      </c>
      <c r="C129" s="230">
        <v>3</v>
      </c>
      <c r="D129" s="230">
        <v>5</v>
      </c>
      <c r="E129" s="230">
        <v>7</v>
      </c>
      <c r="F129" s="230">
        <v>8</v>
      </c>
      <c r="G129" s="230">
        <v>10</v>
      </c>
      <c r="H129" s="230">
        <v>12</v>
      </c>
      <c r="I129" s="230">
        <v>13</v>
      </c>
      <c r="J129" s="230">
        <v>15</v>
      </c>
      <c r="K129" s="230">
        <v>17</v>
      </c>
      <c r="L129" s="230">
        <v>18</v>
      </c>
      <c r="M129" s="230">
        <v>20</v>
      </c>
    </row>
    <row r="130" spans="1:13" x14ac:dyDescent="0.3">
      <c r="A130" s="1" t="s">
        <v>266</v>
      </c>
      <c r="B130" s="230">
        <v>1</v>
      </c>
      <c r="C130" s="230">
        <v>3</v>
      </c>
      <c r="D130" s="230">
        <v>4</v>
      </c>
      <c r="E130" s="230">
        <v>5</v>
      </c>
      <c r="F130" s="230">
        <v>6</v>
      </c>
      <c r="G130" s="230">
        <v>8</v>
      </c>
      <c r="H130" s="230">
        <v>9</v>
      </c>
      <c r="I130" s="230">
        <v>10</v>
      </c>
      <c r="J130" s="230">
        <v>11</v>
      </c>
      <c r="K130" s="230">
        <v>13</v>
      </c>
      <c r="L130" s="230">
        <v>14</v>
      </c>
      <c r="M130" s="230">
        <v>15</v>
      </c>
    </row>
    <row r="131" spans="1:13" x14ac:dyDescent="0.3">
      <c r="A131" s="1" t="s">
        <v>314</v>
      </c>
      <c r="B131" s="230">
        <v>6</v>
      </c>
      <c r="C131" s="230">
        <v>13</v>
      </c>
      <c r="D131" s="230">
        <v>19</v>
      </c>
      <c r="E131" s="230">
        <v>25</v>
      </c>
      <c r="F131" s="230">
        <v>31</v>
      </c>
      <c r="G131" s="230">
        <v>38</v>
      </c>
      <c r="H131" s="230">
        <v>44</v>
      </c>
      <c r="I131" s="230">
        <v>50</v>
      </c>
      <c r="J131" s="230">
        <v>56</v>
      </c>
      <c r="K131" s="230">
        <v>63</v>
      </c>
      <c r="L131" s="230">
        <v>69</v>
      </c>
      <c r="M131" s="230">
        <v>75</v>
      </c>
    </row>
    <row r="132" spans="1:13" x14ac:dyDescent="0.3">
      <c r="A132" s="1" t="s">
        <v>289</v>
      </c>
      <c r="B132" s="230">
        <v>0</v>
      </c>
      <c r="C132" s="230">
        <v>1</v>
      </c>
      <c r="D132" s="230">
        <v>1</v>
      </c>
      <c r="E132" s="230">
        <v>1</v>
      </c>
      <c r="F132" s="230">
        <v>1</v>
      </c>
      <c r="G132" s="230">
        <v>2</v>
      </c>
      <c r="H132" s="230">
        <v>2</v>
      </c>
      <c r="I132" s="230">
        <v>2</v>
      </c>
      <c r="J132" s="230">
        <v>2</v>
      </c>
      <c r="K132" s="230">
        <v>3</v>
      </c>
      <c r="L132" s="230">
        <v>3</v>
      </c>
      <c r="M132" s="230">
        <v>3</v>
      </c>
    </row>
    <row r="133" spans="1:13" x14ac:dyDescent="0.3">
      <c r="A133" s="1" t="s">
        <v>277</v>
      </c>
      <c r="B133" s="230">
        <v>5</v>
      </c>
      <c r="C133" s="230">
        <v>9</v>
      </c>
      <c r="D133" s="230">
        <v>14</v>
      </c>
      <c r="E133" s="230">
        <v>19</v>
      </c>
      <c r="F133" s="230">
        <v>23</v>
      </c>
      <c r="G133" s="230">
        <v>28</v>
      </c>
      <c r="H133" s="230">
        <v>33</v>
      </c>
      <c r="I133" s="230">
        <v>37</v>
      </c>
      <c r="J133" s="230">
        <v>42</v>
      </c>
      <c r="K133" s="230">
        <v>47</v>
      </c>
      <c r="L133" s="230">
        <v>51</v>
      </c>
      <c r="M133" s="230">
        <v>56</v>
      </c>
    </row>
    <row r="134" spans="1:13" x14ac:dyDescent="0.3">
      <c r="A134" s="1" t="s">
        <v>315</v>
      </c>
      <c r="B134" s="230">
        <v>2</v>
      </c>
      <c r="C134" s="230">
        <v>4</v>
      </c>
      <c r="D134" s="230">
        <v>6</v>
      </c>
      <c r="E134" s="230">
        <v>8</v>
      </c>
      <c r="F134" s="230">
        <v>10</v>
      </c>
      <c r="G134" s="230">
        <v>13</v>
      </c>
      <c r="H134" s="230">
        <v>15</v>
      </c>
      <c r="I134" s="230">
        <v>17</v>
      </c>
      <c r="J134" s="230">
        <v>19</v>
      </c>
      <c r="K134" s="230">
        <v>21</v>
      </c>
      <c r="L134" s="230">
        <v>23</v>
      </c>
      <c r="M134" s="230">
        <v>25</v>
      </c>
    </row>
    <row r="135" spans="1:13" x14ac:dyDescent="0.3">
      <c r="A135" s="1" t="s">
        <v>316</v>
      </c>
      <c r="B135" s="230">
        <v>2</v>
      </c>
      <c r="C135" s="230">
        <v>5</v>
      </c>
      <c r="D135" s="230">
        <v>7</v>
      </c>
      <c r="E135" s="230">
        <v>9</v>
      </c>
      <c r="F135" s="230">
        <v>12</v>
      </c>
      <c r="G135" s="230">
        <v>14</v>
      </c>
      <c r="H135" s="230">
        <v>16</v>
      </c>
      <c r="I135" s="230">
        <v>19</v>
      </c>
      <c r="J135" s="230">
        <v>21</v>
      </c>
      <c r="K135" s="230">
        <v>23</v>
      </c>
      <c r="L135" s="230">
        <v>26</v>
      </c>
      <c r="M135" s="230">
        <v>28</v>
      </c>
    </row>
    <row r="136" spans="1:13" x14ac:dyDescent="0.3">
      <c r="A136" s="1" t="s">
        <v>317</v>
      </c>
      <c r="B136" s="230">
        <v>2</v>
      </c>
      <c r="C136" s="230">
        <v>3</v>
      </c>
      <c r="D136" s="230">
        <v>5</v>
      </c>
      <c r="E136" s="230">
        <v>7</v>
      </c>
      <c r="F136" s="230">
        <v>8</v>
      </c>
      <c r="G136" s="230">
        <v>10</v>
      </c>
      <c r="H136" s="230">
        <v>12</v>
      </c>
      <c r="I136" s="230">
        <v>13</v>
      </c>
      <c r="J136" s="230">
        <v>15</v>
      </c>
      <c r="K136" s="230">
        <v>17</v>
      </c>
      <c r="L136" s="230">
        <v>18</v>
      </c>
      <c r="M136" s="230">
        <v>20</v>
      </c>
    </row>
    <row r="137" spans="1:13" x14ac:dyDescent="0.3">
      <c r="A137" s="1" t="s">
        <v>268</v>
      </c>
      <c r="B137" s="230">
        <v>393</v>
      </c>
      <c r="C137" s="230">
        <v>787</v>
      </c>
      <c r="D137" s="230">
        <v>1180</v>
      </c>
      <c r="E137" s="230">
        <v>1573</v>
      </c>
      <c r="F137" s="230">
        <v>1967</v>
      </c>
      <c r="G137" s="230">
        <v>2360</v>
      </c>
      <c r="H137" s="230">
        <v>2753</v>
      </c>
      <c r="I137" s="230">
        <v>3147</v>
      </c>
      <c r="J137" s="230">
        <v>3540</v>
      </c>
      <c r="K137" s="230">
        <v>3933</v>
      </c>
      <c r="L137" s="230">
        <v>4327</v>
      </c>
      <c r="M137" s="230">
        <v>4720</v>
      </c>
    </row>
    <row r="138" spans="1:13" x14ac:dyDescent="0.3">
      <c r="A138" s="1" t="s">
        <v>318</v>
      </c>
      <c r="B138" s="230">
        <v>1</v>
      </c>
      <c r="C138" s="230">
        <v>2</v>
      </c>
      <c r="D138" s="230">
        <v>3</v>
      </c>
      <c r="E138" s="230">
        <v>3</v>
      </c>
      <c r="F138" s="230">
        <v>4</v>
      </c>
      <c r="G138" s="230">
        <v>5</v>
      </c>
      <c r="H138" s="230">
        <v>6</v>
      </c>
      <c r="I138" s="230">
        <v>7</v>
      </c>
      <c r="J138" s="230">
        <v>8</v>
      </c>
      <c r="K138" s="230">
        <v>8</v>
      </c>
      <c r="L138" s="230">
        <v>9</v>
      </c>
      <c r="M138" s="230">
        <v>10</v>
      </c>
    </row>
    <row r="139" spans="1:13" x14ac:dyDescent="0.3">
      <c r="A139" s="1" t="s">
        <v>258</v>
      </c>
      <c r="B139" s="230">
        <v>867</v>
      </c>
      <c r="C139" s="230">
        <v>1734</v>
      </c>
      <c r="D139" s="230">
        <v>2601</v>
      </c>
      <c r="E139" s="230">
        <v>3468</v>
      </c>
      <c r="F139" s="230">
        <v>4335</v>
      </c>
      <c r="G139" s="230">
        <v>5202</v>
      </c>
      <c r="H139" s="230">
        <v>6069</v>
      </c>
      <c r="I139" s="230">
        <v>6936</v>
      </c>
      <c r="J139" s="230">
        <v>7803</v>
      </c>
      <c r="K139" s="230">
        <v>8670</v>
      </c>
      <c r="L139" s="230">
        <v>9537</v>
      </c>
      <c r="M139" s="230">
        <v>10405</v>
      </c>
    </row>
    <row r="140" spans="1:13" x14ac:dyDescent="0.3">
      <c r="A140" s="1" t="s">
        <v>319</v>
      </c>
      <c r="B140" s="230">
        <v>-6</v>
      </c>
      <c r="C140" s="230">
        <v>-13</v>
      </c>
      <c r="D140" s="230">
        <v>-19</v>
      </c>
      <c r="E140" s="230">
        <v>-25</v>
      </c>
      <c r="F140" s="230">
        <v>-31</v>
      </c>
      <c r="G140" s="230">
        <v>-38</v>
      </c>
      <c r="H140" s="230">
        <v>-44</v>
      </c>
      <c r="I140" s="230">
        <v>-50</v>
      </c>
      <c r="J140" s="230">
        <v>-56</v>
      </c>
      <c r="K140" s="230">
        <v>-63</v>
      </c>
      <c r="L140" s="230">
        <v>-69</v>
      </c>
      <c r="M140" s="230">
        <v>-75</v>
      </c>
    </row>
    <row r="141" spans="1:13" x14ac:dyDescent="0.3">
      <c r="A141" s="1" t="s">
        <v>301</v>
      </c>
      <c r="B141" s="230">
        <v>-4</v>
      </c>
      <c r="C141" s="230">
        <v>-8</v>
      </c>
      <c r="D141" s="230">
        <v>-13</v>
      </c>
      <c r="E141" s="230">
        <v>-17</v>
      </c>
      <c r="F141" s="230">
        <v>-21</v>
      </c>
      <c r="G141" s="230">
        <v>-25</v>
      </c>
      <c r="H141" s="230">
        <v>-29</v>
      </c>
      <c r="I141" s="230">
        <v>-33</v>
      </c>
      <c r="J141" s="230">
        <v>-38</v>
      </c>
      <c r="K141" s="230">
        <v>-42</v>
      </c>
      <c r="L141" s="230">
        <v>-46</v>
      </c>
      <c r="M141" s="230">
        <v>-50</v>
      </c>
    </row>
    <row r="142" spans="1:13" x14ac:dyDescent="0.3">
      <c r="B142" s="230"/>
      <c r="C142" s="230"/>
      <c r="D142" s="230"/>
      <c r="E142" s="230"/>
      <c r="F142" s="230"/>
      <c r="G142" s="230"/>
      <c r="H142" s="230"/>
      <c r="I142" s="230"/>
      <c r="J142" s="230"/>
      <c r="K142" s="230"/>
      <c r="L142" s="230"/>
      <c r="M142" s="230"/>
    </row>
    <row r="143" spans="1:13" x14ac:dyDescent="0.3">
      <c r="A143" s="1" t="s">
        <v>320</v>
      </c>
      <c r="B143" s="230"/>
      <c r="C143" s="230"/>
      <c r="D143" s="230"/>
      <c r="E143" s="230"/>
      <c r="F143" s="230"/>
      <c r="G143" s="230"/>
      <c r="H143" s="230"/>
      <c r="I143" s="230"/>
      <c r="J143" s="230"/>
      <c r="K143" s="230"/>
      <c r="L143" s="230"/>
      <c r="M143" s="230"/>
    </row>
    <row r="144" spans="1:13" x14ac:dyDescent="0.3">
      <c r="A144" s="1" t="s">
        <v>247</v>
      </c>
      <c r="B144" s="230">
        <v>207</v>
      </c>
      <c r="C144" s="230">
        <v>304</v>
      </c>
      <c r="D144" s="230">
        <v>406</v>
      </c>
      <c r="E144" s="230">
        <v>923</v>
      </c>
      <c r="F144" s="230">
        <v>1102</v>
      </c>
      <c r="G144" s="230">
        <v>1098</v>
      </c>
      <c r="H144" s="230">
        <v>1333</v>
      </c>
      <c r="I144" s="230">
        <v>1387</v>
      </c>
      <c r="J144" s="230">
        <v>1614</v>
      </c>
      <c r="K144" s="230">
        <v>1725</v>
      </c>
      <c r="L144" s="230">
        <v>2014</v>
      </c>
      <c r="M144" s="230">
        <v>2190</v>
      </c>
    </row>
    <row r="145" spans="1:13" x14ac:dyDescent="0.3">
      <c r="A145" s="1" t="s">
        <v>265</v>
      </c>
      <c r="B145" s="230">
        <v>0</v>
      </c>
      <c r="C145" s="230">
        <v>0</v>
      </c>
      <c r="D145" s="230">
        <v>0</v>
      </c>
      <c r="E145" s="230">
        <v>116</v>
      </c>
      <c r="F145" s="230">
        <v>168</v>
      </c>
      <c r="G145" s="230">
        <v>160</v>
      </c>
      <c r="H145" s="230">
        <v>212</v>
      </c>
      <c r="I145" s="230">
        <v>264</v>
      </c>
      <c r="J145" s="230">
        <v>317</v>
      </c>
      <c r="K145" s="230">
        <v>372</v>
      </c>
      <c r="L145" s="230">
        <v>426</v>
      </c>
      <c r="M145" s="230">
        <v>480</v>
      </c>
    </row>
    <row r="146" spans="1:13" x14ac:dyDescent="0.3">
      <c r="A146" s="1" t="s">
        <v>321</v>
      </c>
      <c r="B146" s="230">
        <v>20</v>
      </c>
      <c r="C146" s="230">
        <v>41</v>
      </c>
      <c r="D146" s="230">
        <v>61</v>
      </c>
      <c r="E146" s="230">
        <v>72</v>
      </c>
      <c r="F146" s="230">
        <v>72</v>
      </c>
      <c r="G146" s="230">
        <v>72</v>
      </c>
      <c r="H146" s="230">
        <v>72</v>
      </c>
      <c r="I146" s="230">
        <v>72</v>
      </c>
      <c r="J146" s="230">
        <v>72</v>
      </c>
      <c r="K146" s="230">
        <v>72</v>
      </c>
      <c r="L146" s="230">
        <v>72</v>
      </c>
      <c r="M146" s="230">
        <v>72</v>
      </c>
    </row>
    <row r="147" spans="1:13" x14ac:dyDescent="0.3">
      <c r="A147" s="1" t="s">
        <v>252</v>
      </c>
      <c r="B147" s="230">
        <v>10</v>
      </c>
      <c r="C147" s="230">
        <v>16</v>
      </c>
      <c r="D147" s="230">
        <v>21</v>
      </c>
      <c r="E147" s="230">
        <v>27</v>
      </c>
      <c r="F147" s="230">
        <v>33</v>
      </c>
      <c r="G147" s="230">
        <v>32</v>
      </c>
      <c r="H147" s="230">
        <v>38</v>
      </c>
      <c r="I147" s="230">
        <v>44</v>
      </c>
      <c r="J147" s="230">
        <v>50</v>
      </c>
      <c r="K147" s="230">
        <v>56</v>
      </c>
      <c r="L147" s="230">
        <v>61</v>
      </c>
      <c r="M147" s="230">
        <v>68</v>
      </c>
    </row>
    <row r="148" spans="1:13" x14ac:dyDescent="0.3">
      <c r="A148" s="1" t="s">
        <v>313</v>
      </c>
      <c r="B148" s="230">
        <v>0</v>
      </c>
      <c r="C148" s="230">
        <v>0</v>
      </c>
      <c r="D148" s="230">
        <v>0</v>
      </c>
      <c r="E148" s="230">
        <v>0</v>
      </c>
      <c r="F148" s="230">
        <v>0</v>
      </c>
      <c r="G148" s="230">
        <v>0</v>
      </c>
      <c r="H148" s="230">
        <v>0</v>
      </c>
      <c r="I148" s="230">
        <v>3</v>
      </c>
      <c r="J148" s="230">
        <v>3</v>
      </c>
      <c r="K148" s="230">
        <v>3</v>
      </c>
      <c r="L148" s="230">
        <v>3</v>
      </c>
      <c r="M148" s="230">
        <v>3</v>
      </c>
    </row>
    <row r="149" spans="1:13" x14ac:dyDescent="0.3">
      <c r="A149" s="1" t="s">
        <v>253</v>
      </c>
      <c r="B149" s="230">
        <v>0</v>
      </c>
      <c r="C149" s="230">
        <v>0</v>
      </c>
      <c r="D149" s="230">
        <v>1</v>
      </c>
      <c r="E149" s="230">
        <v>1</v>
      </c>
      <c r="F149" s="230">
        <v>1</v>
      </c>
      <c r="G149" s="230">
        <v>5</v>
      </c>
      <c r="H149" s="230">
        <v>5</v>
      </c>
      <c r="I149" s="230">
        <v>5</v>
      </c>
      <c r="J149" s="230">
        <v>5</v>
      </c>
      <c r="K149" s="230">
        <v>5</v>
      </c>
      <c r="L149" s="230">
        <v>5</v>
      </c>
      <c r="M149" s="230">
        <v>5</v>
      </c>
    </row>
    <row r="150" spans="1:13" x14ac:dyDescent="0.3">
      <c r="A150" s="1" t="s">
        <v>285</v>
      </c>
      <c r="B150" s="230">
        <v>0</v>
      </c>
      <c r="C150" s="230">
        <v>0</v>
      </c>
      <c r="D150" s="230">
        <v>0</v>
      </c>
      <c r="E150" s="230">
        <v>2</v>
      </c>
      <c r="F150" s="230">
        <v>2</v>
      </c>
      <c r="G150" s="230">
        <v>3</v>
      </c>
      <c r="H150" s="230">
        <v>3</v>
      </c>
      <c r="I150" s="230">
        <v>3</v>
      </c>
      <c r="J150" s="230">
        <v>3</v>
      </c>
      <c r="K150" s="230">
        <v>3</v>
      </c>
      <c r="L150" s="230">
        <v>3</v>
      </c>
      <c r="M150" s="230">
        <v>3</v>
      </c>
    </row>
    <row r="151" spans="1:13" x14ac:dyDescent="0.3">
      <c r="A151" s="1" t="s">
        <v>254</v>
      </c>
      <c r="B151" s="230">
        <v>0</v>
      </c>
      <c r="C151" s="230">
        <v>0</v>
      </c>
      <c r="D151" s="230">
        <v>0</v>
      </c>
      <c r="E151" s="230">
        <v>0</v>
      </c>
      <c r="F151" s="230">
        <v>0</v>
      </c>
      <c r="G151" s="230">
        <v>0</v>
      </c>
      <c r="H151" s="230">
        <v>0</v>
      </c>
      <c r="I151" s="230">
        <v>1</v>
      </c>
      <c r="J151" s="230">
        <v>1</v>
      </c>
      <c r="K151" s="230">
        <v>1</v>
      </c>
      <c r="L151" s="230">
        <v>1</v>
      </c>
      <c r="M151" s="230">
        <v>1</v>
      </c>
    </row>
    <row r="152" spans="1:13" x14ac:dyDescent="0.3">
      <c r="A152" s="1" t="s">
        <v>322</v>
      </c>
      <c r="B152" s="230">
        <v>0</v>
      </c>
      <c r="C152" s="230">
        <v>0</v>
      </c>
      <c r="D152" s="230">
        <v>4</v>
      </c>
      <c r="E152" s="230">
        <v>4</v>
      </c>
      <c r="F152" s="230">
        <v>4</v>
      </c>
      <c r="G152" s="230">
        <v>4</v>
      </c>
      <c r="H152" s="230">
        <v>4</v>
      </c>
      <c r="I152" s="230">
        <v>4</v>
      </c>
      <c r="J152" s="230">
        <v>4</v>
      </c>
      <c r="K152" s="230">
        <v>4</v>
      </c>
      <c r="L152" s="230">
        <v>4</v>
      </c>
      <c r="M152" s="230">
        <v>4</v>
      </c>
    </row>
    <row r="153" spans="1:13" x14ac:dyDescent="0.3">
      <c r="A153" s="1" t="s">
        <v>266</v>
      </c>
      <c r="B153" s="230">
        <v>0</v>
      </c>
      <c r="C153" s="230">
        <v>1</v>
      </c>
      <c r="D153" s="230">
        <v>1</v>
      </c>
      <c r="E153" s="230">
        <v>2</v>
      </c>
      <c r="F153" s="230">
        <v>2</v>
      </c>
      <c r="G153" s="230">
        <v>3</v>
      </c>
      <c r="H153" s="230">
        <v>3</v>
      </c>
      <c r="I153" s="230">
        <v>3</v>
      </c>
      <c r="J153" s="230">
        <v>4</v>
      </c>
      <c r="K153" s="230">
        <v>4</v>
      </c>
      <c r="L153" s="230">
        <v>5</v>
      </c>
      <c r="M153" s="230">
        <v>5</v>
      </c>
    </row>
    <row r="154" spans="1:13" x14ac:dyDescent="0.3">
      <c r="A154" s="1" t="s">
        <v>314</v>
      </c>
      <c r="B154" s="230">
        <v>0</v>
      </c>
      <c r="C154" s="230">
        <v>1</v>
      </c>
      <c r="D154" s="230">
        <v>1</v>
      </c>
      <c r="E154" s="230">
        <v>2</v>
      </c>
      <c r="F154" s="230">
        <v>2</v>
      </c>
      <c r="G154" s="230">
        <v>3</v>
      </c>
      <c r="H154" s="230">
        <v>3</v>
      </c>
      <c r="I154" s="230">
        <v>3</v>
      </c>
      <c r="J154" s="230">
        <v>4</v>
      </c>
      <c r="K154" s="230">
        <v>4</v>
      </c>
      <c r="L154" s="230">
        <v>5</v>
      </c>
      <c r="M154" s="230">
        <v>5</v>
      </c>
    </row>
    <row r="155" spans="1:13" x14ac:dyDescent="0.3">
      <c r="A155" s="1" t="s">
        <v>289</v>
      </c>
      <c r="B155" s="230">
        <v>0</v>
      </c>
      <c r="C155" s="230">
        <v>0</v>
      </c>
      <c r="D155" s="230">
        <v>0</v>
      </c>
      <c r="E155" s="230">
        <v>0</v>
      </c>
      <c r="F155" s="230">
        <v>2</v>
      </c>
      <c r="G155" s="230">
        <v>2</v>
      </c>
      <c r="H155" s="230">
        <v>2</v>
      </c>
      <c r="I155" s="230">
        <v>2</v>
      </c>
      <c r="J155" s="230">
        <v>2</v>
      </c>
      <c r="K155" s="230">
        <v>2</v>
      </c>
      <c r="L155" s="230">
        <v>2</v>
      </c>
      <c r="M155" s="230">
        <v>2</v>
      </c>
    </row>
    <row r="156" spans="1:13" x14ac:dyDescent="0.3">
      <c r="A156" s="1" t="s">
        <v>291</v>
      </c>
      <c r="B156" s="230">
        <v>72</v>
      </c>
      <c r="C156" s="230">
        <v>150</v>
      </c>
      <c r="D156" s="230">
        <v>229</v>
      </c>
      <c r="E156" s="230">
        <v>379</v>
      </c>
      <c r="F156" s="230">
        <v>458</v>
      </c>
      <c r="G156" s="230">
        <v>501</v>
      </c>
      <c r="H156" s="230">
        <v>509</v>
      </c>
      <c r="I156" s="230">
        <v>509</v>
      </c>
      <c r="J156" s="230">
        <v>663</v>
      </c>
      <c r="K156" s="230">
        <v>722</v>
      </c>
      <c r="L156" s="230">
        <v>807</v>
      </c>
      <c r="M156" s="230">
        <v>903</v>
      </c>
    </row>
    <row r="157" spans="1:13" x14ac:dyDescent="0.3">
      <c r="A157" s="1" t="s">
        <v>277</v>
      </c>
      <c r="B157" s="230">
        <v>2</v>
      </c>
      <c r="C157" s="230">
        <v>2</v>
      </c>
      <c r="D157" s="230">
        <v>2</v>
      </c>
      <c r="E157" s="230">
        <v>2</v>
      </c>
      <c r="F157" s="230">
        <v>50</v>
      </c>
      <c r="G157" s="230">
        <v>50</v>
      </c>
      <c r="H157" s="230">
        <v>50</v>
      </c>
      <c r="I157" s="230">
        <v>50</v>
      </c>
      <c r="J157" s="230">
        <v>72</v>
      </c>
      <c r="K157" s="230">
        <v>72</v>
      </c>
      <c r="L157" s="230">
        <v>74</v>
      </c>
      <c r="M157" s="230">
        <v>85</v>
      </c>
    </row>
    <row r="158" spans="1:13" x14ac:dyDescent="0.3">
      <c r="A158" s="1" t="s">
        <v>267</v>
      </c>
      <c r="B158" s="230">
        <v>0</v>
      </c>
      <c r="C158" s="230">
        <v>0</v>
      </c>
      <c r="D158" s="230">
        <v>0</v>
      </c>
      <c r="E158" s="230">
        <v>0</v>
      </c>
      <c r="F158" s="230">
        <v>0</v>
      </c>
      <c r="G158" s="230">
        <v>100</v>
      </c>
      <c r="H158" s="230">
        <v>105</v>
      </c>
      <c r="I158" s="230">
        <v>105</v>
      </c>
      <c r="J158" s="230">
        <v>105</v>
      </c>
      <c r="K158" s="230">
        <v>120</v>
      </c>
      <c r="L158" s="230">
        <v>120</v>
      </c>
      <c r="M158" s="230">
        <v>120</v>
      </c>
    </row>
    <row r="159" spans="1:13" x14ac:dyDescent="0.3">
      <c r="A159" s="1" t="s">
        <v>323</v>
      </c>
      <c r="B159" s="230">
        <v>15</v>
      </c>
      <c r="C159" s="230">
        <v>15</v>
      </c>
      <c r="D159" s="230">
        <v>15</v>
      </c>
      <c r="E159" s="230">
        <v>15</v>
      </c>
      <c r="F159" s="230">
        <v>15</v>
      </c>
      <c r="G159" s="230">
        <v>15</v>
      </c>
      <c r="H159" s="230">
        <v>30</v>
      </c>
      <c r="I159" s="230">
        <v>30</v>
      </c>
      <c r="J159" s="230">
        <v>30</v>
      </c>
      <c r="K159" s="230">
        <v>30</v>
      </c>
      <c r="L159" s="230">
        <v>30</v>
      </c>
      <c r="M159" s="230">
        <v>30</v>
      </c>
    </row>
    <row r="160" spans="1:13" x14ac:dyDescent="0.3">
      <c r="A160" s="1" t="s">
        <v>317</v>
      </c>
      <c r="B160" s="230">
        <v>0</v>
      </c>
      <c r="C160" s="230">
        <v>0</v>
      </c>
      <c r="D160" s="230">
        <v>0</v>
      </c>
      <c r="E160" s="230">
        <v>30</v>
      </c>
      <c r="F160" s="230">
        <v>30</v>
      </c>
      <c r="G160" s="230">
        <v>30</v>
      </c>
      <c r="H160" s="230">
        <v>30</v>
      </c>
      <c r="I160" s="230">
        <v>30</v>
      </c>
      <c r="J160" s="230">
        <v>30</v>
      </c>
      <c r="K160" s="230">
        <v>30</v>
      </c>
      <c r="L160" s="230">
        <v>30</v>
      </c>
      <c r="M160" s="230">
        <v>30</v>
      </c>
    </row>
    <row r="161" spans="1:13" x14ac:dyDescent="0.3">
      <c r="A161" s="1" t="s">
        <v>324</v>
      </c>
      <c r="B161" s="230">
        <v>96</v>
      </c>
      <c r="C161" s="230">
        <v>96</v>
      </c>
      <c r="D161" s="230">
        <v>96</v>
      </c>
      <c r="E161" s="230">
        <v>357</v>
      </c>
      <c r="F161" s="230">
        <v>357</v>
      </c>
      <c r="G161" s="230">
        <v>357</v>
      </c>
      <c r="H161" s="230">
        <v>513</v>
      </c>
      <c r="I161" s="230">
        <v>513</v>
      </c>
      <c r="J161" s="230">
        <v>513</v>
      </c>
      <c r="K161" s="230">
        <v>513</v>
      </c>
      <c r="L161" s="230">
        <v>700</v>
      </c>
      <c r="M161" s="230">
        <v>700</v>
      </c>
    </row>
    <row r="162" spans="1:13" x14ac:dyDescent="0.3">
      <c r="A162" s="1" t="s">
        <v>325</v>
      </c>
      <c r="B162" s="230">
        <v>13</v>
      </c>
      <c r="C162" s="230">
        <v>23</v>
      </c>
      <c r="D162" s="230">
        <v>34</v>
      </c>
      <c r="E162" s="230">
        <v>45</v>
      </c>
      <c r="F162" s="230">
        <v>66</v>
      </c>
      <c r="G162" s="230">
        <v>72</v>
      </c>
      <c r="H162" s="230">
        <v>76</v>
      </c>
      <c r="I162" s="230">
        <v>76</v>
      </c>
      <c r="J162" s="230">
        <v>101</v>
      </c>
      <c r="K162" s="230">
        <v>109</v>
      </c>
      <c r="L162" s="230">
        <v>121</v>
      </c>
      <c r="M162" s="230">
        <v>140</v>
      </c>
    </row>
    <row r="163" spans="1:13" x14ac:dyDescent="0.3">
      <c r="A163" s="1" t="s">
        <v>326</v>
      </c>
      <c r="B163" s="230">
        <v>-13</v>
      </c>
      <c r="C163" s="230">
        <v>-23</v>
      </c>
      <c r="D163" s="230">
        <v>-34</v>
      </c>
      <c r="E163" s="230">
        <v>-45</v>
      </c>
      <c r="F163" s="230">
        <v>-66</v>
      </c>
      <c r="G163" s="230">
        <v>-72</v>
      </c>
      <c r="H163" s="230">
        <v>-76</v>
      </c>
      <c r="I163" s="230">
        <v>-76</v>
      </c>
      <c r="J163" s="230">
        <v>-101</v>
      </c>
      <c r="K163" s="230">
        <v>-109</v>
      </c>
      <c r="L163" s="230">
        <v>-121</v>
      </c>
      <c r="M163" s="230">
        <v>-140</v>
      </c>
    </row>
    <row r="164" spans="1:13" x14ac:dyDescent="0.3">
      <c r="A164" s="1" t="s">
        <v>301</v>
      </c>
      <c r="B164" s="230">
        <v>0</v>
      </c>
      <c r="C164" s="230">
        <v>0</v>
      </c>
      <c r="D164" s="230">
        <v>0</v>
      </c>
      <c r="E164" s="230">
        <v>0</v>
      </c>
      <c r="F164" s="230">
        <v>0</v>
      </c>
      <c r="G164" s="230">
        <v>-125</v>
      </c>
      <c r="H164" s="230">
        <v>-125</v>
      </c>
      <c r="I164" s="230">
        <v>-125</v>
      </c>
      <c r="J164" s="230">
        <v>-125</v>
      </c>
      <c r="K164" s="230">
        <v>-125</v>
      </c>
      <c r="L164" s="230">
        <v>-125</v>
      </c>
      <c r="M164" s="230">
        <v>-125</v>
      </c>
    </row>
    <row r="165" spans="1:13" x14ac:dyDescent="0.3">
      <c r="A165" s="1" t="s">
        <v>327</v>
      </c>
      <c r="B165" s="230">
        <v>-8</v>
      </c>
      <c r="C165" s="230">
        <v>-17</v>
      </c>
      <c r="D165" s="230">
        <v>-25</v>
      </c>
      <c r="E165" s="230">
        <v>-33</v>
      </c>
      <c r="F165" s="230">
        <v>-42</v>
      </c>
      <c r="G165" s="230">
        <v>-50</v>
      </c>
      <c r="H165" s="230">
        <v>-58</v>
      </c>
      <c r="I165" s="230">
        <v>-67</v>
      </c>
      <c r="J165" s="230">
        <v>-75</v>
      </c>
      <c r="K165" s="230">
        <v>-83</v>
      </c>
      <c r="L165" s="230">
        <v>-92</v>
      </c>
      <c r="M165" s="230">
        <v>-100</v>
      </c>
    </row>
    <row r="166" spans="1:13" x14ac:dyDescent="0.3">
      <c r="A166" s="1" t="s">
        <v>328</v>
      </c>
      <c r="B166" s="230">
        <v>0</v>
      </c>
      <c r="C166" s="230">
        <v>0</v>
      </c>
      <c r="D166" s="230">
        <v>0</v>
      </c>
      <c r="E166" s="230">
        <v>-51</v>
      </c>
      <c r="F166" s="230">
        <v>-51</v>
      </c>
      <c r="G166" s="230">
        <v>-63</v>
      </c>
      <c r="H166" s="230">
        <v>-63</v>
      </c>
      <c r="I166" s="230">
        <v>-63</v>
      </c>
      <c r="J166" s="230">
        <v>-63</v>
      </c>
      <c r="K166" s="230">
        <v>-80</v>
      </c>
      <c r="L166" s="230">
        <v>-117</v>
      </c>
      <c r="M166" s="230">
        <v>-100</v>
      </c>
    </row>
    <row r="167" spans="1:13" x14ac:dyDescent="0.3">
      <c r="B167" s="230"/>
      <c r="C167" s="230"/>
      <c r="D167" s="230"/>
      <c r="E167" s="230"/>
      <c r="F167" s="230"/>
      <c r="G167" s="230"/>
      <c r="H167" s="230"/>
      <c r="I167" s="230"/>
      <c r="J167" s="230"/>
      <c r="K167" s="230"/>
      <c r="L167" s="230"/>
      <c r="M167" s="230"/>
    </row>
    <row r="168" spans="1:13" x14ac:dyDescent="0.3">
      <c r="A168" s="1" t="s">
        <v>329</v>
      </c>
      <c r="B168" s="230"/>
      <c r="C168" s="230"/>
      <c r="D168" s="230"/>
      <c r="E168" s="230"/>
      <c r="F168" s="230"/>
      <c r="G168" s="230"/>
      <c r="H168" s="230"/>
      <c r="I168" s="230"/>
      <c r="J168" s="230"/>
      <c r="K168" s="230"/>
      <c r="L168" s="230"/>
      <c r="M168" s="230"/>
    </row>
    <row r="169" spans="1:13" x14ac:dyDescent="0.3">
      <c r="A169" s="1" t="s">
        <v>247</v>
      </c>
      <c r="B169" s="230">
        <v>1417</v>
      </c>
      <c r="C169" s="230">
        <v>2866</v>
      </c>
      <c r="D169" s="230">
        <v>4266</v>
      </c>
      <c r="E169" s="230">
        <v>5673</v>
      </c>
      <c r="F169" s="230">
        <v>7028</v>
      </c>
      <c r="G169" s="230">
        <v>6843</v>
      </c>
      <c r="H169" s="230">
        <v>8259</v>
      </c>
      <c r="I169" s="230">
        <v>9537</v>
      </c>
      <c r="J169" s="230">
        <v>11047</v>
      </c>
      <c r="K169" s="230">
        <v>12180</v>
      </c>
      <c r="L169" s="230">
        <v>13612</v>
      </c>
      <c r="M169" s="230">
        <v>15127</v>
      </c>
    </row>
    <row r="170" spans="1:13" x14ac:dyDescent="0.3">
      <c r="A170" s="1" t="s">
        <v>265</v>
      </c>
      <c r="B170" s="230">
        <v>66</v>
      </c>
      <c r="C170" s="230">
        <v>221</v>
      </c>
      <c r="D170" s="230">
        <v>339</v>
      </c>
      <c r="E170" s="230">
        <v>457</v>
      </c>
      <c r="F170" s="230">
        <v>574</v>
      </c>
      <c r="G170" s="230">
        <v>549</v>
      </c>
      <c r="H170" s="230">
        <v>680</v>
      </c>
      <c r="I170" s="230">
        <v>808</v>
      </c>
      <c r="J170" s="230">
        <v>1005</v>
      </c>
      <c r="K170" s="230">
        <v>1141</v>
      </c>
      <c r="L170" s="230">
        <v>1298</v>
      </c>
      <c r="M170" s="230">
        <v>1466</v>
      </c>
    </row>
    <row r="171" spans="1:13" x14ac:dyDescent="0.3">
      <c r="A171" s="1" t="s">
        <v>330</v>
      </c>
      <c r="B171" s="230">
        <v>833</v>
      </c>
      <c r="C171" s="230">
        <v>1670</v>
      </c>
      <c r="D171" s="230">
        <v>2502</v>
      </c>
      <c r="E171" s="230">
        <v>3335</v>
      </c>
      <c r="F171" s="230">
        <v>4167</v>
      </c>
      <c r="G171" s="230">
        <v>3995</v>
      </c>
      <c r="H171" s="230">
        <v>4805</v>
      </c>
      <c r="I171" s="230">
        <v>5598</v>
      </c>
      <c r="J171" s="230">
        <v>6431</v>
      </c>
      <c r="K171" s="230">
        <v>7304</v>
      </c>
      <c r="L171" s="230">
        <v>8185</v>
      </c>
      <c r="M171" s="230">
        <v>9008</v>
      </c>
    </row>
    <row r="172" spans="1:13" x14ac:dyDescent="0.3">
      <c r="A172" s="1" t="s">
        <v>279</v>
      </c>
      <c r="B172" s="230">
        <v>38</v>
      </c>
      <c r="C172" s="230">
        <v>75</v>
      </c>
      <c r="D172" s="230">
        <v>113</v>
      </c>
      <c r="E172" s="230">
        <v>150</v>
      </c>
      <c r="F172" s="230">
        <v>188</v>
      </c>
      <c r="G172" s="230">
        <v>180</v>
      </c>
      <c r="H172" s="230">
        <v>216</v>
      </c>
      <c r="I172" s="230">
        <v>218</v>
      </c>
      <c r="J172" s="230">
        <v>289</v>
      </c>
      <c r="K172" s="230">
        <v>328</v>
      </c>
      <c r="L172" s="230">
        <v>376</v>
      </c>
      <c r="M172" s="230">
        <v>414</v>
      </c>
    </row>
    <row r="173" spans="1:13" x14ac:dyDescent="0.3">
      <c r="A173" s="1" t="s">
        <v>280</v>
      </c>
      <c r="B173" s="230">
        <v>103</v>
      </c>
      <c r="C173" s="230">
        <v>122</v>
      </c>
      <c r="D173" s="230">
        <v>187</v>
      </c>
      <c r="E173" s="230">
        <v>250</v>
      </c>
      <c r="F173" s="230">
        <v>297</v>
      </c>
      <c r="G173" s="230">
        <v>300</v>
      </c>
      <c r="H173" s="230">
        <v>341</v>
      </c>
      <c r="I173" s="230">
        <v>379</v>
      </c>
      <c r="J173" s="230">
        <v>357</v>
      </c>
      <c r="K173" s="230">
        <v>368</v>
      </c>
      <c r="L173" s="230">
        <v>376</v>
      </c>
      <c r="M173" s="230">
        <v>377</v>
      </c>
    </row>
    <row r="174" spans="1:13" x14ac:dyDescent="0.3">
      <c r="A174" s="1" t="s">
        <v>281</v>
      </c>
      <c r="B174" s="230">
        <v>0</v>
      </c>
      <c r="C174" s="230">
        <v>0</v>
      </c>
      <c r="D174" s="230">
        <v>2</v>
      </c>
      <c r="E174" s="230">
        <v>2</v>
      </c>
      <c r="F174" s="230">
        <v>5</v>
      </c>
      <c r="G174" s="230">
        <v>22</v>
      </c>
      <c r="H174" s="230">
        <v>43</v>
      </c>
      <c r="I174" s="230">
        <v>47</v>
      </c>
      <c r="J174" s="230">
        <v>47</v>
      </c>
      <c r="K174" s="230">
        <v>47</v>
      </c>
      <c r="L174" s="230">
        <v>49</v>
      </c>
      <c r="M174" s="230">
        <v>49</v>
      </c>
    </row>
    <row r="175" spans="1:13" x14ac:dyDescent="0.3">
      <c r="A175" s="1" t="s">
        <v>331</v>
      </c>
      <c r="B175" s="230">
        <v>24</v>
      </c>
      <c r="C175" s="230">
        <v>50</v>
      </c>
      <c r="D175" s="230">
        <v>84</v>
      </c>
      <c r="E175" s="230">
        <v>118</v>
      </c>
      <c r="F175" s="230">
        <v>128</v>
      </c>
      <c r="G175" s="230">
        <v>168</v>
      </c>
      <c r="H175" s="230">
        <v>169</v>
      </c>
      <c r="I175" s="230">
        <v>169</v>
      </c>
      <c r="J175" s="230">
        <v>196</v>
      </c>
      <c r="K175" s="230">
        <v>207</v>
      </c>
      <c r="L175" s="230">
        <v>223</v>
      </c>
      <c r="M175" s="230">
        <v>250</v>
      </c>
    </row>
    <row r="176" spans="1:13" x14ac:dyDescent="0.3">
      <c r="A176" s="1" t="s">
        <v>251</v>
      </c>
      <c r="B176" s="230">
        <v>0</v>
      </c>
      <c r="C176" s="230">
        <v>49</v>
      </c>
      <c r="D176" s="230">
        <v>75</v>
      </c>
      <c r="E176" s="230">
        <v>99</v>
      </c>
      <c r="F176" s="230">
        <v>124</v>
      </c>
      <c r="G176" s="230">
        <v>149</v>
      </c>
      <c r="H176" s="230">
        <v>173</v>
      </c>
      <c r="I176" s="230">
        <v>201</v>
      </c>
      <c r="J176" s="230">
        <v>236</v>
      </c>
      <c r="K176" s="230">
        <v>240</v>
      </c>
      <c r="L176" s="230">
        <v>239</v>
      </c>
      <c r="M176" s="230">
        <v>264</v>
      </c>
    </row>
    <row r="177" spans="1:13" x14ac:dyDescent="0.3">
      <c r="A177" s="1" t="s">
        <v>321</v>
      </c>
      <c r="B177" s="230">
        <v>123</v>
      </c>
      <c r="C177" s="230">
        <v>251</v>
      </c>
      <c r="D177" s="230">
        <v>378</v>
      </c>
      <c r="E177" s="230">
        <v>505</v>
      </c>
      <c r="F177" s="230">
        <v>630</v>
      </c>
      <c r="G177" s="230">
        <v>756</v>
      </c>
      <c r="H177" s="230">
        <v>877</v>
      </c>
      <c r="I177" s="230">
        <v>997</v>
      </c>
      <c r="J177" s="230">
        <v>1123</v>
      </c>
      <c r="K177" s="230">
        <v>1255</v>
      </c>
      <c r="L177" s="230">
        <v>1388</v>
      </c>
      <c r="M177" s="230">
        <v>1515</v>
      </c>
    </row>
    <row r="178" spans="1:13" x14ac:dyDescent="0.3">
      <c r="A178" s="1" t="s">
        <v>252</v>
      </c>
      <c r="B178" s="230">
        <v>177</v>
      </c>
      <c r="C178" s="230">
        <v>358</v>
      </c>
      <c r="D178" s="230">
        <v>526</v>
      </c>
      <c r="E178" s="230">
        <v>709</v>
      </c>
      <c r="F178" s="230">
        <v>867</v>
      </c>
      <c r="G178" s="230">
        <v>853</v>
      </c>
      <c r="H178" s="230">
        <v>1007</v>
      </c>
      <c r="I178" s="230">
        <v>1167</v>
      </c>
      <c r="J178" s="230">
        <v>1360</v>
      </c>
      <c r="K178" s="230">
        <v>1538</v>
      </c>
      <c r="L178" s="230">
        <v>1708</v>
      </c>
      <c r="M178" s="230">
        <v>1881</v>
      </c>
    </row>
    <row r="179" spans="1:13" x14ac:dyDescent="0.3">
      <c r="A179" s="1" t="s">
        <v>283</v>
      </c>
      <c r="B179" s="230">
        <v>0</v>
      </c>
      <c r="C179" s="230">
        <v>0</v>
      </c>
      <c r="D179" s="230">
        <v>0</v>
      </c>
      <c r="E179" s="230">
        <v>0</v>
      </c>
      <c r="F179" s="230">
        <v>2</v>
      </c>
      <c r="G179" s="230">
        <v>21</v>
      </c>
      <c r="H179" s="230">
        <v>21</v>
      </c>
      <c r="I179" s="230">
        <v>21</v>
      </c>
      <c r="J179" s="230">
        <v>21</v>
      </c>
      <c r="K179" s="230">
        <v>22</v>
      </c>
      <c r="L179" s="230">
        <v>22</v>
      </c>
      <c r="M179" s="230">
        <v>22</v>
      </c>
    </row>
    <row r="180" spans="1:13" x14ac:dyDescent="0.3">
      <c r="A180" s="1" t="s">
        <v>332</v>
      </c>
      <c r="B180" s="230">
        <v>0</v>
      </c>
      <c r="C180" s="230">
        <v>0</v>
      </c>
      <c r="D180" s="230">
        <v>0</v>
      </c>
      <c r="E180" s="230">
        <v>0</v>
      </c>
      <c r="F180" s="230">
        <v>0</v>
      </c>
      <c r="G180" s="230">
        <v>0</v>
      </c>
      <c r="H180" s="230">
        <v>0</v>
      </c>
      <c r="I180" s="230">
        <v>1</v>
      </c>
      <c r="J180" s="230">
        <v>1</v>
      </c>
      <c r="K180" s="230">
        <v>2</v>
      </c>
      <c r="L180" s="230">
        <v>2</v>
      </c>
      <c r="M180" s="230">
        <v>3</v>
      </c>
    </row>
    <row r="181" spans="1:13" x14ac:dyDescent="0.3">
      <c r="A181" s="1" t="s">
        <v>333</v>
      </c>
      <c r="B181" s="230">
        <v>0</v>
      </c>
      <c r="C181" s="230">
        <v>0</v>
      </c>
      <c r="D181" s="230">
        <v>0</v>
      </c>
      <c r="E181" s="230">
        <v>0</v>
      </c>
      <c r="F181" s="230">
        <v>2</v>
      </c>
      <c r="G181" s="230">
        <v>2</v>
      </c>
      <c r="H181" s="230">
        <v>6</v>
      </c>
      <c r="I181" s="230">
        <v>6</v>
      </c>
      <c r="J181" s="230">
        <v>6</v>
      </c>
      <c r="K181" s="230">
        <v>6</v>
      </c>
      <c r="L181" s="230">
        <v>6</v>
      </c>
      <c r="M181" s="230">
        <v>6</v>
      </c>
    </row>
    <row r="182" spans="1:13" x14ac:dyDescent="0.3">
      <c r="A182" s="1" t="s">
        <v>334</v>
      </c>
      <c r="B182" s="230">
        <v>0</v>
      </c>
      <c r="C182" s="230">
        <v>0</v>
      </c>
      <c r="D182" s="230">
        <v>0</v>
      </c>
      <c r="E182" s="230">
        <v>3</v>
      </c>
      <c r="F182" s="230">
        <v>3</v>
      </c>
      <c r="G182" s="230">
        <v>3</v>
      </c>
      <c r="H182" s="230">
        <v>3</v>
      </c>
      <c r="I182" s="230">
        <v>3</v>
      </c>
      <c r="J182" s="230">
        <v>3</v>
      </c>
      <c r="K182" s="230">
        <v>3</v>
      </c>
      <c r="L182" s="230">
        <v>3</v>
      </c>
      <c r="M182" s="230">
        <v>3</v>
      </c>
    </row>
    <row r="183" spans="1:13" x14ac:dyDescent="0.3">
      <c r="A183" s="1" t="s">
        <v>335</v>
      </c>
      <c r="B183" s="230">
        <v>0</v>
      </c>
      <c r="C183" s="230">
        <v>0</v>
      </c>
      <c r="D183" s="230">
        <v>0</v>
      </c>
      <c r="E183" s="230">
        <v>0</v>
      </c>
      <c r="F183" s="230">
        <v>0</v>
      </c>
      <c r="G183" s="230">
        <v>0</v>
      </c>
      <c r="H183" s="230">
        <v>0</v>
      </c>
      <c r="I183" s="230">
        <v>3</v>
      </c>
      <c r="J183" s="230">
        <v>3</v>
      </c>
      <c r="K183" s="230">
        <v>3</v>
      </c>
      <c r="L183" s="230">
        <v>3</v>
      </c>
      <c r="M183" s="230">
        <v>3</v>
      </c>
    </row>
    <row r="184" spans="1:13" x14ac:dyDescent="0.3">
      <c r="A184" s="1" t="s">
        <v>312</v>
      </c>
      <c r="B184" s="230">
        <v>2</v>
      </c>
      <c r="C184" s="230">
        <v>3</v>
      </c>
      <c r="D184" s="230">
        <v>3</v>
      </c>
      <c r="E184" s="230">
        <v>3</v>
      </c>
      <c r="F184" s="230">
        <v>3</v>
      </c>
      <c r="G184" s="230">
        <v>4</v>
      </c>
      <c r="H184" s="230">
        <v>9</v>
      </c>
      <c r="I184" s="230">
        <v>18</v>
      </c>
      <c r="J184" s="230">
        <v>18</v>
      </c>
      <c r="K184" s="230">
        <v>30</v>
      </c>
      <c r="L184" s="230">
        <v>60</v>
      </c>
      <c r="M184" s="230">
        <v>64</v>
      </c>
    </row>
    <row r="185" spans="1:13" x14ac:dyDescent="0.3">
      <c r="A185" s="1" t="s">
        <v>336</v>
      </c>
      <c r="B185" s="230">
        <v>0</v>
      </c>
      <c r="C185" s="230">
        <v>4</v>
      </c>
      <c r="D185" s="230">
        <v>5</v>
      </c>
      <c r="E185" s="230">
        <v>6</v>
      </c>
      <c r="F185" s="230">
        <v>8</v>
      </c>
      <c r="G185" s="230">
        <v>8</v>
      </c>
      <c r="H185" s="230">
        <v>9</v>
      </c>
      <c r="I185" s="230">
        <v>9</v>
      </c>
      <c r="J185" s="230">
        <v>10</v>
      </c>
      <c r="K185" s="230">
        <v>11</v>
      </c>
      <c r="L185" s="230">
        <v>12</v>
      </c>
      <c r="M185" s="230">
        <v>20</v>
      </c>
    </row>
    <row r="186" spans="1:13" x14ac:dyDescent="0.3">
      <c r="A186" s="1" t="s">
        <v>337</v>
      </c>
      <c r="B186" s="230">
        <v>3</v>
      </c>
      <c r="C186" s="230">
        <v>3</v>
      </c>
      <c r="D186" s="230">
        <v>3</v>
      </c>
      <c r="E186" s="230">
        <v>3</v>
      </c>
      <c r="F186" s="230">
        <v>5</v>
      </c>
      <c r="G186" s="230">
        <v>5</v>
      </c>
      <c r="H186" s="230">
        <v>57</v>
      </c>
      <c r="I186" s="230">
        <v>60</v>
      </c>
      <c r="J186" s="230">
        <v>63</v>
      </c>
      <c r="K186" s="230">
        <v>66</v>
      </c>
      <c r="L186" s="230">
        <v>66</v>
      </c>
      <c r="M186" s="230">
        <v>75</v>
      </c>
    </row>
    <row r="187" spans="1:13" x14ac:dyDescent="0.3">
      <c r="A187" s="1" t="s">
        <v>284</v>
      </c>
      <c r="B187" s="230">
        <v>0</v>
      </c>
      <c r="C187" s="230">
        <v>0</v>
      </c>
      <c r="D187" s="230">
        <v>1</v>
      </c>
      <c r="E187" s="230">
        <v>4</v>
      </c>
      <c r="F187" s="230">
        <v>4</v>
      </c>
      <c r="G187" s="230">
        <v>7</v>
      </c>
      <c r="H187" s="230">
        <v>7</v>
      </c>
      <c r="I187" s="230">
        <v>7</v>
      </c>
      <c r="J187" s="230">
        <v>13</v>
      </c>
      <c r="K187" s="230">
        <v>15</v>
      </c>
      <c r="L187" s="230">
        <v>19</v>
      </c>
      <c r="M187" s="230">
        <v>22</v>
      </c>
    </row>
    <row r="188" spans="1:13" x14ac:dyDescent="0.3">
      <c r="A188" s="1" t="s">
        <v>313</v>
      </c>
      <c r="B188" s="230">
        <v>0</v>
      </c>
      <c r="C188" s="230">
        <v>0</v>
      </c>
      <c r="D188" s="230">
        <v>0</v>
      </c>
      <c r="E188" s="230">
        <v>0</v>
      </c>
      <c r="F188" s="230">
        <v>0</v>
      </c>
      <c r="G188" s="230">
        <v>0</v>
      </c>
      <c r="H188" s="230">
        <v>0</v>
      </c>
      <c r="I188" s="230">
        <v>0</v>
      </c>
      <c r="J188" s="230">
        <v>0</v>
      </c>
      <c r="K188" s="230">
        <v>6</v>
      </c>
      <c r="L188" s="230">
        <v>8</v>
      </c>
      <c r="M188" s="230">
        <v>9</v>
      </c>
    </row>
    <row r="189" spans="1:13" x14ac:dyDescent="0.3">
      <c r="A189" s="1" t="s">
        <v>253</v>
      </c>
      <c r="B189" s="230">
        <v>0</v>
      </c>
      <c r="C189" s="230">
        <v>0</v>
      </c>
      <c r="D189" s="230">
        <v>1</v>
      </c>
      <c r="E189" s="230">
        <v>1</v>
      </c>
      <c r="F189" s="230">
        <v>1</v>
      </c>
      <c r="G189" s="230">
        <v>1</v>
      </c>
      <c r="H189" s="230">
        <v>1</v>
      </c>
      <c r="I189" s="230">
        <v>1</v>
      </c>
      <c r="J189" s="230">
        <v>2</v>
      </c>
      <c r="K189" s="230">
        <v>2</v>
      </c>
      <c r="L189" s="230">
        <v>2</v>
      </c>
      <c r="M189" s="230">
        <v>2</v>
      </c>
    </row>
    <row r="190" spans="1:13" x14ac:dyDescent="0.3">
      <c r="A190" s="1" t="s">
        <v>285</v>
      </c>
      <c r="B190" s="230">
        <v>0</v>
      </c>
      <c r="C190" s="230">
        <v>0</v>
      </c>
      <c r="D190" s="230">
        <v>2</v>
      </c>
      <c r="E190" s="230">
        <v>2</v>
      </c>
      <c r="F190" s="230">
        <v>2</v>
      </c>
      <c r="G190" s="230">
        <v>3</v>
      </c>
      <c r="H190" s="230">
        <v>4</v>
      </c>
      <c r="I190" s="230">
        <v>4</v>
      </c>
      <c r="J190" s="230">
        <v>4</v>
      </c>
      <c r="K190" s="230">
        <v>5</v>
      </c>
      <c r="L190" s="230">
        <v>6</v>
      </c>
      <c r="M190" s="230">
        <v>6</v>
      </c>
    </row>
    <row r="191" spans="1:13" x14ac:dyDescent="0.3">
      <c r="A191" s="1" t="s">
        <v>286</v>
      </c>
      <c r="B191" s="230">
        <v>0</v>
      </c>
      <c r="C191" s="230">
        <v>0</v>
      </c>
      <c r="D191" s="230">
        <v>1</v>
      </c>
      <c r="E191" s="230">
        <v>1</v>
      </c>
      <c r="F191" s="230">
        <v>1</v>
      </c>
      <c r="G191" s="230">
        <v>1</v>
      </c>
      <c r="H191" s="230">
        <v>2</v>
      </c>
      <c r="I191" s="230">
        <v>2</v>
      </c>
      <c r="J191" s="230">
        <v>2</v>
      </c>
      <c r="K191" s="230">
        <v>2</v>
      </c>
      <c r="L191" s="230">
        <v>2</v>
      </c>
      <c r="M191" s="230">
        <v>2</v>
      </c>
    </row>
    <row r="192" spans="1:13" x14ac:dyDescent="0.3">
      <c r="A192" s="1" t="s">
        <v>254</v>
      </c>
      <c r="B192" s="230">
        <v>0</v>
      </c>
      <c r="C192" s="230">
        <v>0</v>
      </c>
      <c r="D192" s="230">
        <v>0</v>
      </c>
      <c r="E192" s="230">
        <v>0</v>
      </c>
      <c r="F192" s="230">
        <v>0</v>
      </c>
      <c r="G192" s="230">
        <v>2</v>
      </c>
      <c r="H192" s="230">
        <v>2</v>
      </c>
      <c r="I192" s="230">
        <v>2</v>
      </c>
      <c r="J192" s="230">
        <v>2</v>
      </c>
      <c r="K192" s="230">
        <v>2</v>
      </c>
      <c r="L192" s="230">
        <v>4</v>
      </c>
      <c r="M192" s="230">
        <v>4</v>
      </c>
    </row>
    <row r="193" spans="1:13" x14ac:dyDescent="0.3">
      <c r="A193" s="1" t="s">
        <v>287</v>
      </c>
      <c r="B193" s="230">
        <v>0</v>
      </c>
      <c r="C193" s="230">
        <v>0</v>
      </c>
      <c r="D193" s="230">
        <v>0</v>
      </c>
      <c r="E193" s="230">
        <v>0</v>
      </c>
      <c r="F193" s="230">
        <v>3</v>
      </c>
      <c r="G193" s="230">
        <v>3</v>
      </c>
      <c r="H193" s="230">
        <v>3</v>
      </c>
      <c r="I193" s="230">
        <v>10</v>
      </c>
      <c r="J193" s="230">
        <v>10</v>
      </c>
      <c r="K193" s="230">
        <v>10</v>
      </c>
      <c r="L193" s="230">
        <v>14</v>
      </c>
      <c r="M193" s="230">
        <v>14</v>
      </c>
    </row>
    <row r="194" spans="1:13" x14ac:dyDescent="0.3">
      <c r="A194" s="1" t="s">
        <v>266</v>
      </c>
      <c r="B194" s="230">
        <v>1</v>
      </c>
      <c r="C194" s="230">
        <v>2</v>
      </c>
      <c r="D194" s="230">
        <v>2</v>
      </c>
      <c r="E194" s="230">
        <v>2</v>
      </c>
      <c r="F194" s="230">
        <v>2</v>
      </c>
      <c r="G194" s="230">
        <v>2</v>
      </c>
      <c r="H194" s="230">
        <v>7</v>
      </c>
      <c r="I194" s="230">
        <v>7</v>
      </c>
      <c r="J194" s="230">
        <v>7</v>
      </c>
      <c r="K194" s="230">
        <v>7</v>
      </c>
      <c r="L194" s="230">
        <v>7</v>
      </c>
      <c r="M194" s="230">
        <v>7</v>
      </c>
    </row>
    <row r="195" spans="1:13" x14ac:dyDescent="0.3">
      <c r="A195" s="1" t="s">
        <v>289</v>
      </c>
      <c r="B195" s="230">
        <v>1</v>
      </c>
      <c r="C195" s="230">
        <v>7</v>
      </c>
      <c r="D195" s="230">
        <v>7</v>
      </c>
      <c r="E195" s="230">
        <v>9</v>
      </c>
      <c r="F195" s="230">
        <v>10</v>
      </c>
      <c r="G195" s="230">
        <v>10</v>
      </c>
      <c r="H195" s="230">
        <v>14</v>
      </c>
      <c r="I195" s="230">
        <v>14</v>
      </c>
      <c r="J195" s="230">
        <v>17</v>
      </c>
      <c r="K195" s="230">
        <v>18</v>
      </c>
      <c r="L195" s="230">
        <v>21</v>
      </c>
      <c r="M195" s="230">
        <v>24</v>
      </c>
    </row>
    <row r="196" spans="1:13" x14ac:dyDescent="0.3">
      <c r="A196" s="1" t="s">
        <v>290</v>
      </c>
      <c r="B196" s="230">
        <v>2</v>
      </c>
      <c r="C196" s="230">
        <v>4</v>
      </c>
      <c r="D196" s="230">
        <v>4</v>
      </c>
      <c r="E196" s="230">
        <v>4</v>
      </c>
      <c r="F196" s="230">
        <v>5</v>
      </c>
      <c r="G196" s="230">
        <v>5</v>
      </c>
      <c r="H196" s="230">
        <v>9</v>
      </c>
      <c r="I196" s="230">
        <v>9</v>
      </c>
      <c r="J196" s="230">
        <v>9</v>
      </c>
      <c r="K196" s="230">
        <v>9</v>
      </c>
      <c r="L196" s="230">
        <v>10</v>
      </c>
      <c r="M196" s="230">
        <v>14</v>
      </c>
    </row>
    <row r="197" spans="1:13" x14ac:dyDescent="0.3">
      <c r="A197" s="1" t="s">
        <v>292</v>
      </c>
      <c r="B197" s="230">
        <v>0</v>
      </c>
      <c r="C197" s="230">
        <v>0</v>
      </c>
      <c r="D197" s="230">
        <v>0</v>
      </c>
      <c r="E197" s="230">
        <v>0</v>
      </c>
      <c r="F197" s="230">
        <v>2</v>
      </c>
      <c r="G197" s="230">
        <v>4</v>
      </c>
      <c r="H197" s="230">
        <v>10</v>
      </c>
      <c r="I197" s="230">
        <v>10</v>
      </c>
      <c r="J197" s="230">
        <v>23</v>
      </c>
      <c r="K197" s="230">
        <v>26</v>
      </c>
      <c r="L197" s="230">
        <v>32</v>
      </c>
      <c r="M197" s="230">
        <v>33</v>
      </c>
    </row>
    <row r="198" spans="1:13" x14ac:dyDescent="0.3">
      <c r="A198" s="1" t="s">
        <v>293</v>
      </c>
      <c r="B198" s="230">
        <v>49</v>
      </c>
      <c r="C198" s="230">
        <v>49</v>
      </c>
      <c r="D198" s="230">
        <v>49</v>
      </c>
      <c r="E198" s="230">
        <v>49</v>
      </c>
      <c r="F198" s="230">
        <v>49</v>
      </c>
      <c r="G198" s="230">
        <v>49</v>
      </c>
      <c r="H198" s="230">
        <v>49</v>
      </c>
      <c r="I198" s="230">
        <v>49</v>
      </c>
      <c r="J198" s="230">
        <v>49</v>
      </c>
      <c r="K198" s="230">
        <v>49</v>
      </c>
      <c r="L198" s="230">
        <v>49</v>
      </c>
      <c r="M198" s="230">
        <v>49</v>
      </c>
    </row>
    <row r="199" spans="1:13" x14ac:dyDescent="0.3">
      <c r="A199" s="1" t="s">
        <v>267</v>
      </c>
      <c r="B199" s="230">
        <v>1</v>
      </c>
      <c r="C199" s="230">
        <v>1</v>
      </c>
      <c r="D199" s="230">
        <v>1</v>
      </c>
      <c r="E199" s="230">
        <v>1</v>
      </c>
      <c r="F199" s="230">
        <v>1</v>
      </c>
      <c r="G199" s="230">
        <v>1</v>
      </c>
      <c r="H199" s="230">
        <v>1</v>
      </c>
      <c r="I199" s="230">
        <v>1</v>
      </c>
      <c r="J199" s="230">
        <v>1</v>
      </c>
      <c r="K199" s="230">
        <v>1</v>
      </c>
      <c r="L199" s="230">
        <v>1</v>
      </c>
      <c r="M199" s="230">
        <v>1</v>
      </c>
    </row>
    <row r="200" spans="1:13" x14ac:dyDescent="0.3">
      <c r="A200" s="1" t="s">
        <v>295</v>
      </c>
      <c r="B200" s="230">
        <v>0</v>
      </c>
      <c r="C200" s="230">
        <v>13</v>
      </c>
      <c r="D200" s="230">
        <v>13</v>
      </c>
      <c r="E200" s="230">
        <v>20</v>
      </c>
      <c r="F200" s="230">
        <v>39</v>
      </c>
      <c r="G200" s="230">
        <v>39</v>
      </c>
      <c r="H200" s="230">
        <v>39</v>
      </c>
      <c r="I200" s="230">
        <v>41</v>
      </c>
      <c r="J200" s="230">
        <v>41</v>
      </c>
      <c r="K200" s="230">
        <v>44</v>
      </c>
      <c r="L200" s="230">
        <v>45</v>
      </c>
      <c r="M200" s="230">
        <v>67</v>
      </c>
    </row>
    <row r="201" spans="1:13" x14ac:dyDescent="0.3">
      <c r="A201" s="1" t="s">
        <v>315</v>
      </c>
      <c r="B201" s="230">
        <v>0</v>
      </c>
      <c r="C201" s="230">
        <v>0</v>
      </c>
      <c r="D201" s="230">
        <v>0</v>
      </c>
      <c r="E201" s="230">
        <v>0</v>
      </c>
      <c r="F201" s="230">
        <v>0</v>
      </c>
      <c r="G201" s="230">
        <v>0</v>
      </c>
      <c r="H201" s="230">
        <v>31</v>
      </c>
      <c r="I201" s="230">
        <v>31</v>
      </c>
      <c r="J201" s="230">
        <v>31</v>
      </c>
      <c r="K201" s="230">
        <v>31</v>
      </c>
      <c r="L201" s="230">
        <v>31</v>
      </c>
      <c r="M201" s="230">
        <v>31</v>
      </c>
    </row>
    <row r="202" spans="1:13" x14ac:dyDescent="0.3">
      <c r="A202" s="1" t="s">
        <v>296</v>
      </c>
      <c r="B202" s="230">
        <v>0</v>
      </c>
      <c r="C202" s="230">
        <v>10</v>
      </c>
      <c r="D202" s="230">
        <v>15</v>
      </c>
      <c r="E202" s="230">
        <v>15</v>
      </c>
      <c r="F202" s="230">
        <v>16</v>
      </c>
      <c r="G202" s="230">
        <v>16</v>
      </c>
      <c r="H202" s="230">
        <v>16</v>
      </c>
      <c r="I202" s="230">
        <v>16</v>
      </c>
      <c r="J202" s="230">
        <v>19</v>
      </c>
      <c r="K202" s="230">
        <v>19</v>
      </c>
      <c r="L202" s="230">
        <v>23</v>
      </c>
      <c r="M202" s="230">
        <v>23</v>
      </c>
    </row>
    <row r="203" spans="1:13" x14ac:dyDescent="0.3">
      <c r="A203" s="1" t="s">
        <v>338</v>
      </c>
      <c r="B203" s="230">
        <v>25</v>
      </c>
      <c r="C203" s="230">
        <v>25</v>
      </c>
      <c r="D203" s="230">
        <v>50</v>
      </c>
      <c r="E203" s="230">
        <v>50</v>
      </c>
      <c r="F203" s="230">
        <v>50</v>
      </c>
      <c r="G203" s="230">
        <v>50</v>
      </c>
      <c r="H203" s="230">
        <v>50</v>
      </c>
      <c r="I203" s="230">
        <v>50</v>
      </c>
      <c r="J203" s="230">
        <v>50</v>
      </c>
      <c r="K203" s="230">
        <v>50</v>
      </c>
      <c r="L203" s="230">
        <v>50</v>
      </c>
      <c r="M203" s="230">
        <v>50</v>
      </c>
    </row>
    <row r="204" spans="1:13" x14ac:dyDescent="0.3">
      <c r="A204" s="1" t="s">
        <v>297</v>
      </c>
      <c r="B204" s="230">
        <v>0</v>
      </c>
      <c r="C204" s="230">
        <v>0</v>
      </c>
      <c r="D204" s="230">
        <v>0</v>
      </c>
      <c r="E204" s="230">
        <v>0</v>
      </c>
      <c r="F204" s="230">
        <v>0</v>
      </c>
      <c r="G204" s="230">
        <v>19</v>
      </c>
      <c r="H204" s="230">
        <v>19</v>
      </c>
      <c r="I204" s="230">
        <v>19</v>
      </c>
      <c r="J204" s="230">
        <v>30</v>
      </c>
      <c r="K204" s="230">
        <v>30</v>
      </c>
      <c r="L204" s="230">
        <v>30</v>
      </c>
      <c r="M204" s="230">
        <v>42</v>
      </c>
    </row>
    <row r="205" spans="1:13" x14ac:dyDescent="0.3">
      <c r="A205" s="1" t="s">
        <v>323</v>
      </c>
      <c r="B205" s="230">
        <v>0</v>
      </c>
      <c r="C205" s="230">
        <v>0</v>
      </c>
      <c r="D205" s="230">
        <v>0</v>
      </c>
      <c r="E205" s="230">
        <v>0</v>
      </c>
      <c r="F205" s="230">
        <v>2</v>
      </c>
      <c r="G205" s="230">
        <v>2</v>
      </c>
      <c r="H205" s="230">
        <v>2</v>
      </c>
      <c r="I205" s="230">
        <v>2</v>
      </c>
      <c r="J205" s="230">
        <v>2</v>
      </c>
      <c r="K205" s="230">
        <v>2</v>
      </c>
      <c r="L205" s="230">
        <v>4</v>
      </c>
      <c r="M205" s="230">
        <v>4</v>
      </c>
    </row>
    <row r="206" spans="1:13" x14ac:dyDescent="0.3">
      <c r="A206" s="1" t="s">
        <v>339</v>
      </c>
      <c r="B206" s="230">
        <v>-26</v>
      </c>
      <c r="C206" s="230">
        <v>-46</v>
      </c>
      <c r="D206" s="230">
        <v>-80</v>
      </c>
      <c r="E206" s="230">
        <v>-108</v>
      </c>
      <c r="F206" s="230">
        <v>-144</v>
      </c>
      <c r="G206" s="230">
        <v>-176</v>
      </c>
      <c r="H206" s="230">
        <v>-210</v>
      </c>
      <c r="I206" s="230">
        <v>-229</v>
      </c>
      <c r="J206" s="230">
        <v>-274</v>
      </c>
      <c r="K206" s="230">
        <v>-301</v>
      </c>
      <c r="L206" s="230">
        <v>-325</v>
      </c>
      <c r="M206" s="230">
        <v>-350</v>
      </c>
    </row>
    <row r="207" spans="1:13" x14ac:dyDescent="0.3">
      <c r="A207" s="1" t="s">
        <v>340</v>
      </c>
      <c r="B207" s="230">
        <v>-4</v>
      </c>
      <c r="C207" s="230">
        <v>-6</v>
      </c>
      <c r="D207" s="230">
        <v>-17</v>
      </c>
      <c r="E207" s="230">
        <v>-17</v>
      </c>
      <c r="F207" s="230">
        <v>-17</v>
      </c>
      <c r="G207" s="230">
        <v>-18</v>
      </c>
      <c r="H207" s="230">
        <v>-18</v>
      </c>
      <c r="I207" s="230">
        <v>-18</v>
      </c>
      <c r="J207" s="230">
        <v>-31</v>
      </c>
      <c r="K207" s="230">
        <v>-35</v>
      </c>
      <c r="L207" s="230">
        <v>-47</v>
      </c>
      <c r="M207" s="230">
        <v>-56</v>
      </c>
    </row>
    <row r="208" spans="1:13" x14ac:dyDescent="0.3">
      <c r="A208" s="1" t="s">
        <v>301</v>
      </c>
      <c r="B208" s="230">
        <v>0</v>
      </c>
      <c r="C208" s="230">
        <v>0</v>
      </c>
      <c r="D208" s="230">
        <v>0</v>
      </c>
      <c r="E208" s="230">
        <v>0</v>
      </c>
      <c r="F208" s="230">
        <v>0</v>
      </c>
      <c r="G208" s="230">
        <v>0</v>
      </c>
      <c r="H208" s="230">
        <v>0</v>
      </c>
      <c r="I208" s="230">
        <v>0</v>
      </c>
      <c r="J208" s="230">
        <v>0</v>
      </c>
      <c r="K208" s="230">
        <v>-155</v>
      </c>
      <c r="L208" s="230">
        <v>-162</v>
      </c>
      <c r="M208" s="230">
        <v>-162</v>
      </c>
    </row>
    <row r="209" spans="1:13" x14ac:dyDescent="0.3">
      <c r="A209" s="1" t="s">
        <v>327</v>
      </c>
      <c r="B209" s="230">
        <v>0</v>
      </c>
      <c r="C209" s="230">
        <v>0</v>
      </c>
      <c r="D209" s="230">
        <v>0</v>
      </c>
      <c r="E209" s="230">
        <v>0</v>
      </c>
      <c r="F209" s="230">
        <v>0</v>
      </c>
      <c r="G209" s="230">
        <v>-192</v>
      </c>
      <c r="H209" s="230">
        <v>-192</v>
      </c>
      <c r="I209" s="230">
        <v>-192</v>
      </c>
      <c r="J209" s="230">
        <v>-128</v>
      </c>
      <c r="K209" s="230">
        <v>-226</v>
      </c>
      <c r="L209" s="230">
        <v>-226</v>
      </c>
      <c r="M209" s="230">
        <v>-128</v>
      </c>
    </row>
    <row r="210" spans="1:13" x14ac:dyDescent="0.3">
      <c r="B210" s="230"/>
      <c r="C210" s="230"/>
      <c r="D210" s="230"/>
      <c r="E210" s="230"/>
      <c r="F210" s="230"/>
      <c r="G210" s="230"/>
      <c r="H210" s="230"/>
      <c r="I210" s="230"/>
      <c r="J210" s="230"/>
      <c r="K210" s="230"/>
      <c r="L210" s="230"/>
      <c r="M210" s="230"/>
    </row>
    <row r="211" spans="1:13" x14ac:dyDescent="0.3">
      <c r="A211" s="1" t="s">
        <v>341</v>
      </c>
      <c r="B211" s="230"/>
      <c r="C211" s="230"/>
      <c r="D211" s="230"/>
      <c r="E211" s="230"/>
      <c r="F211" s="230"/>
      <c r="G211" s="230"/>
      <c r="H211" s="230"/>
      <c r="I211" s="230"/>
      <c r="J211" s="230"/>
      <c r="K211" s="230"/>
      <c r="L211" s="230"/>
      <c r="M211" s="230"/>
    </row>
    <row r="212" spans="1:13" x14ac:dyDescent="0.3">
      <c r="A212" s="1" t="s">
        <v>247</v>
      </c>
      <c r="B212" s="230">
        <v>1582</v>
      </c>
      <c r="C212" s="230">
        <v>3126</v>
      </c>
      <c r="D212" s="230">
        <v>4704</v>
      </c>
      <c r="E212" s="230">
        <v>6241</v>
      </c>
      <c r="F212" s="230">
        <v>7733</v>
      </c>
      <c r="G212" s="230">
        <v>7593</v>
      </c>
      <c r="H212" s="230">
        <v>9386</v>
      </c>
      <c r="I212" s="230">
        <v>10832</v>
      </c>
      <c r="J212" s="230">
        <v>12656</v>
      </c>
      <c r="K212" s="230">
        <v>14199</v>
      </c>
      <c r="L212" s="230">
        <v>15830</v>
      </c>
      <c r="M212" s="230">
        <v>17347</v>
      </c>
    </row>
    <row r="213" spans="1:13" x14ac:dyDescent="0.3">
      <c r="A213" s="1" t="s">
        <v>265</v>
      </c>
      <c r="B213" s="230">
        <v>334</v>
      </c>
      <c r="C213" s="230">
        <v>648</v>
      </c>
      <c r="D213" s="230">
        <v>971</v>
      </c>
      <c r="E213" s="230">
        <v>1263</v>
      </c>
      <c r="F213" s="230">
        <v>1588</v>
      </c>
      <c r="G213" s="230">
        <v>1508</v>
      </c>
      <c r="H213" s="230">
        <v>1832</v>
      </c>
      <c r="I213" s="230">
        <v>2175</v>
      </c>
      <c r="J213" s="230">
        <v>2577</v>
      </c>
      <c r="K213" s="230">
        <v>2928</v>
      </c>
      <c r="L213" s="230">
        <v>3315</v>
      </c>
      <c r="M213" s="230">
        <v>3634</v>
      </c>
    </row>
    <row r="214" spans="1:13" x14ac:dyDescent="0.3">
      <c r="A214" s="1" t="s">
        <v>330</v>
      </c>
      <c r="B214" s="230">
        <v>873</v>
      </c>
      <c r="C214" s="230">
        <v>1737</v>
      </c>
      <c r="D214" s="230">
        <v>2613</v>
      </c>
      <c r="E214" s="230">
        <v>3481</v>
      </c>
      <c r="F214" s="230">
        <v>4358</v>
      </c>
      <c r="G214" s="230">
        <v>4194</v>
      </c>
      <c r="H214" s="230">
        <v>5070</v>
      </c>
      <c r="I214" s="230">
        <v>5897</v>
      </c>
      <c r="J214" s="230">
        <v>6848</v>
      </c>
      <c r="K214" s="230">
        <v>7803</v>
      </c>
      <c r="L214" s="230">
        <v>8731</v>
      </c>
      <c r="M214" s="230">
        <v>9646</v>
      </c>
    </row>
    <row r="215" spans="1:13" x14ac:dyDescent="0.3">
      <c r="A215" s="1" t="s">
        <v>279</v>
      </c>
      <c r="B215" s="230">
        <v>46</v>
      </c>
      <c r="C215" s="230">
        <v>92</v>
      </c>
      <c r="D215" s="230">
        <v>138</v>
      </c>
      <c r="E215" s="230">
        <v>184</v>
      </c>
      <c r="F215" s="230">
        <v>230</v>
      </c>
      <c r="G215" s="230">
        <v>222</v>
      </c>
      <c r="H215" s="230">
        <v>268</v>
      </c>
      <c r="I215" s="230">
        <v>271</v>
      </c>
      <c r="J215" s="230">
        <v>365</v>
      </c>
      <c r="K215" s="230">
        <v>415</v>
      </c>
      <c r="L215" s="230">
        <v>489</v>
      </c>
      <c r="M215" s="230">
        <v>544</v>
      </c>
    </row>
    <row r="216" spans="1:13" x14ac:dyDescent="0.3">
      <c r="A216" s="1" t="s">
        <v>280</v>
      </c>
      <c r="B216" s="230">
        <v>6</v>
      </c>
      <c r="C216" s="230">
        <v>6</v>
      </c>
      <c r="D216" s="230">
        <v>17</v>
      </c>
      <c r="E216" s="230">
        <v>17</v>
      </c>
      <c r="F216" s="230">
        <v>27</v>
      </c>
      <c r="G216" s="230">
        <v>38</v>
      </c>
      <c r="H216" s="230">
        <v>56</v>
      </c>
      <c r="I216" s="230">
        <v>56</v>
      </c>
      <c r="J216" s="230">
        <v>62</v>
      </c>
      <c r="K216" s="230">
        <v>97</v>
      </c>
      <c r="L216" s="230">
        <v>120</v>
      </c>
      <c r="M216" s="230">
        <v>130</v>
      </c>
    </row>
    <row r="217" spans="1:13" x14ac:dyDescent="0.3">
      <c r="A217" s="1" t="s">
        <v>342</v>
      </c>
      <c r="B217" s="230">
        <v>10</v>
      </c>
      <c r="C217" s="230">
        <v>13</v>
      </c>
      <c r="D217" s="230">
        <v>16</v>
      </c>
      <c r="E217" s="230">
        <v>18</v>
      </c>
      <c r="F217" s="230">
        <v>21</v>
      </c>
      <c r="G217" s="230">
        <v>26</v>
      </c>
      <c r="H217" s="230">
        <v>27</v>
      </c>
      <c r="I217" s="230">
        <v>27</v>
      </c>
      <c r="J217" s="230">
        <v>27</v>
      </c>
      <c r="K217" s="230">
        <v>28</v>
      </c>
      <c r="L217" s="230">
        <v>30</v>
      </c>
      <c r="M217" s="230">
        <v>30</v>
      </c>
    </row>
    <row r="218" spans="1:13" x14ac:dyDescent="0.3">
      <c r="A218" s="1" t="s">
        <v>343</v>
      </c>
      <c r="B218" s="230">
        <v>0</v>
      </c>
      <c r="C218" s="230">
        <v>8</v>
      </c>
      <c r="D218" s="230">
        <v>13</v>
      </c>
      <c r="E218" s="230">
        <v>25</v>
      </c>
      <c r="F218" s="230">
        <v>27</v>
      </c>
      <c r="G218" s="230">
        <v>32</v>
      </c>
      <c r="H218" s="230">
        <v>38</v>
      </c>
      <c r="I218" s="230">
        <v>38</v>
      </c>
      <c r="J218" s="230">
        <v>40</v>
      </c>
      <c r="K218" s="230">
        <v>41</v>
      </c>
      <c r="L218" s="230">
        <v>41</v>
      </c>
      <c r="M218" s="230">
        <v>50</v>
      </c>
    </row>
    <row r="219" spans="1:13" x14ac:dyDescent="0.3">
      <c r="A219" s="1" t="s">
        <v>344</v>
      </c>
      <c r="B219" s="230">
        <v>0</v>
      </c>
      <c r="C219" s="230">
        <v>0</v>
      </c>
      <c r="D219" s="230">
        <v>0</v>
      </c>
      <c r="E219" s="230">
        <v>5</v>
      </c>
      <c r="F219" s="230">
        <v>5</v>
      </c>
      <c r="G219" s="230">
        <v>5</v>
      </c>
      <c r="H219" s="230">
        <v>6</v>
      </c>
      <c r="I219" s="230">
        <v>6</v>
      </c>
      <c r="J219" s="230">
        <v>12</v>
      </c>
      <c r="K219" s="230">
        <v>13</v>
      </c>
      <c r="L219" s="230">
        <v>13</v>
      </c>
      <c r="M219" s="230">
        <v>13</v>
      </c>
    </row>
    <row r="220" spans="1:13" x14ac:dyDescent="0.3">
      <c r="A220" s="1" t="s">
        <v>281</v>
      </c>
      <c r="B220" s="230">
        <v>0</v>
      </c>
      <c r="C220" s="230">
        <v>1</v>
      </c>
      <c r="D220" s="230">
        <v>2</v>
      </c>
      <c r="E220" s="230">
        <v>5</v>
      </c>
      <c r="F220" s="230">
        <v>7</v>
      </c>
      <c r="G220" s="230">
        <v>9</v>
      </c>
      <c r="H220" s="230">
        <v>10</v>
      </c>
      <c r="I220" s="230">
        <v>10</v>
      </c>
      <c r="J220" s="230">
        <v>42</v>
      </c>
      <c r="K220" s="230">
        <v>48</v>
      </c>
      <c r="L220" s="230">
        <v>71</v>
      </c>
      <c r="M220" s="230">
        <v>75</v>
      </c>
    </row>
    <row r="221" spans="1:13" x14ac:dyDescent="0.3">
      <c r="A221" s="1" t="s">
        <v>331</v>
      </c>
      <c r="B221" s="230">
        <v>8</v>
      </c>
      <c r="C221" s="230">
        <v>10</v>
      </c>
      <c r="D221" s="230">
        <v>12</v>
      </c>
      <c r="E221" s="230">
        <v>32</v>
      </c>
      <c r="F221" s="230">
        <v>33</v>
      </c>
      <c r="G221" s="230">
        <v>34</v>
      </c>
      <c r="H221" s="230">
        <v>46</v>
      </c>
      <c r="I221" s="230">
        <v>46</v>
      </c>
      <c r="J221" s="230">
        <v>46</v>
      </c>
      <c r="K221" s="230">
        <v>46</v>
      </c>
      <c r="L221" s="230">
        <v>50</v>
      </c>
      <c r="M221" s="230">
        <v>50</v>
      </c>
    </row>
    <row r="222" spans="1:13" x14ac:dyDescent="0.3">
      <c r="A222" s="1" t="s">
        <v>282</v>
      </c>
      <c r="B222" s="230">
        <v>1</v>
      </c>
      <c r="C222" s="230">
        <v>2</v>
      </c>
      <c r="D222" s="230">
        <v>2</v>
      </c>
      <c r="E222" s="230">
        <v>3</v>
      </c>
      <c r="F222" s="230">
        <v>4</v>
      </c>
      <c r="G222" s="230">
        <v>5</v>
      </c>
      <c r="H222" s="230">
        <v>5</v>
      </c>
      <c r="I222" s="230">
        <v>6</v>
      </c>
      <c r="J222" s="230">
        <v>7</v>
      </c>
      <c r="K222" s="230">
        <v>8</v>
      </c>
      <c r="L222" s="230">
        <v>9</v>
      </c>
      <c r="M222" s="230">
        <v>10</v>
      </c>
    </row>
    <row r="223" spans="1:13" x14ac:dyDescent="0.3">
      <c r="A223" s="1" t="s">
        <v>251</v>
      </c>
      <c r="B223" s="230">
        <v>0</v>
      </c>
      <c r="C223" s="230">
        <v>123</v>
      </c>
      <c r="D223" s="230">
        <v>188</v>
      </c>
      <c r="E223" s="230">
        <v>257</v>
      </c>
      <c r="F223" s="230">
        <v>326</v>
      </c>
      <c r="G223" s="230">
        <v>394</v>
      </c>
      <c r="H223" s="230">
        <v>458</v>
      </c>
      <c r="I223" s="230">
        <v>520</v>
      </c>
      <c r="J223" s="230">
        <v>607</v>
      </c>
      <c r="K223" s="230">
        <v>607</v>
      </c>
      <c r="L223" s="230">
        <v>606</v>
      </c>
      <c r="M223" s="230">
        <v>677</v>
      </c>
    </row>
    <row r="224" spans="1:13" x14ac:dyDescent="0.3">
      <c r="A224" s="1" t="s">
        <v>321</v>
      </c>
      <c r="B224" s="230">
        <v>127</v>
      </c>
      <c r="C224" s="230">
        <v>251</v>
      </c>
      <c r="D224" s="230">
        <v>376</v>
      </c>
      <c r="E224" s="230">
        <v>501</v>
      </c>
      <c r="F224" s="230">
        <v>625</v>
      </c>
      <c r="G224" s="230">
        <v>750</v>
      </c>
      <c r="H224" s="230">
        <v>878</v>
      </c>
      <c r="I224" s="230">
        <v>998</v>
      </c>
      <c r="J224" s="230">
        <v>1138</v>
      </c>
      <c r="K224" s="230">
        <v>1279</v>
      </c>
      <c r="L224" s="230">
        <v>1418</v>
      </c>
      <c r="M224" s="230">
        <v>1554</v>
      </c>
    </row>
    <row r="225" spans="1:13" x14ac:dyDescent="0.3">
      <c r="A225" s="1" t="s">
        <v>252</v>
      </c>
      <c r="B225" s="230">
        <v>207</v>
      </c>
      <c r="C225" s="230">
        <v>406</v>
      </c>
      <c r="D225" s="230">
        <v>600</v>
      </c>
      <c r="E225" s="230">
        <v>806</v>
      </c>
      <c r="F225" s="230">
        <v>1011</v>
      </c>
      <c r="G225" s="230">
        <v>1007</v>
      </c>
      <c r="H225" s="230">
        <v>1213</v>
      </c>
      <c r="I225" s="230">
        <v>1403</v>
      </c>
      <c r="J225" s="230">
        <v>1645</v>
      </c>
      <c r="K225" s="230">
        <v>1869</v>
      </c>
      <c r="L225" s="230">
        <v>2094</v>
      </c>
      <c r="M225" s="230">
        <v>2314</v>
      </c>
    </row>
    <row r="226" spans="1:13" x14ac:dyDescent="0.3">
      <c r="A226" s="1" t="s">
        <v>283</v>
      </c>
      <c r="B226" s="230">
        <v>0</v>
      </c>
      <c r="C226" s="230">
        <v>0</v>
      </c>
      <c r="D226" s="230">
        <v>8</v>
      </c>
      <c r="E226" s="230">
        <v>8</v>
      </c>
      <c r="F226" s="230">
        <v>8</v>
      </c>
      <c r="G226" s="230">
        <v>8</v>
      </c>
      <c r="H226" s="230">
        <v>8</v>
      </c>
      <c r="I226" s="230">
        <v>9</v>
      </c>
      <c r="J226" s="230">
        <v>9</v>
      </c>
      <c r="K226" s="230">
        <v>9</v>
      </c>
      <c r="L226" s="230">
        <v>11</v>
      </c>
      <c r="M226" s="230">
        <v>11</v>
      </c>
    </row>
    <row r="227" spans="1:13" x14ac:dyDescent="0.3">
      <c r="A227" s="1" t="s">
        <v>333</v>
      </c>
      <c r="B227" s="230">
        <v>0</v>
      </c>
      <c r="C227" s="230">
        <v>0</v>
      </c>
      <c r="D227" s="230">
        <v>1</v>
      </c>
      <c r="E227" s="230">
        <v>2</v>
      </c>
      <c r="F227" s="230">
        <v>2</v>
      </c>
      <c r="G227" s="230">
        <v>2</v>
      </c>
      <c r="H227" s="230">
        <v>2</v>
      </c>
      <c r="I227" s="230">
        <v>2</v>
      </c>
      <c r="J227" s="230">
        <v>2</v>
      </c>
      <c r="K227" s="230">
        <v>3</v>
      </c>
      <c r="L227" s="230">
        <v>3</v>
      </c>
      <c r="M227" s="230">
        <v>3</v>
      </c>
    </row>
    <row r="228" spans="1:13" x14ac:dyDescent="0.3">
      <c r="A228" s="1" t="s">
        <v>334</v>
      </c>
      <c r="B228" s="230">
        <v>0</v>
      </c>
      <c r="C228" s="230">
        <v>0</v>
      </c>
      <c r="D228" s="230">
        <v>0</v>
      </c>
      <c r="E228" s="230">
        <v>3</v>
      </c>
      <c r="F228" s="230">
        <v>3</v>
      </c>
      <c r="G228" s="230">
        <v>3</v>
      </c>
      <c r="H228" s="230">
        <v>3</v>
      </c>
      <c r="I228" s="230">
        <v>3</v>
      </c>
      <c r="J228" s="230">
        <v>3</v>
      </c>
      <c r="K228" s="230">
        <v>3</v>
      </c>
      <c r="L228" s="230">
        <v>3</v>
      </c>
      <c r="M228" s="230">
        <v>3</v>
      </c>
    </row>
    <row r="229" spans="1:13" x14ac:dyDescent="0.3">
      <c r="A229" s="1" t="s">
        <v>312</v>
      </c>
      <c r="B229" s="230">
        <v>0</v>
      </c>
      <c r="C229" s="230">
        <v>0</v>
      </c>
      <c r="D229" s="230">
        <v>0</v>
      </c>
      <c r="E229" s="230">
        <v>0</v>
      </c>
      <c r="F229" s="230">
        <v>5</v>
      </c>
      <c r="G229" s="230">
        <v>5</v>
      </c>
      <c r="H229" s="230">
        <v>5</v>
      </c>
      <c r="I229" s="230">
        <v>5</v>
      </c>
      <c r="J229" s="230">
        <v>5</v>
      </c>
      <c r="K229" s="230">
        <v>5</v>
      </c>
      <c r="L229" s="230">
        <v>5</v>
      </c>
      <c r="M229" s="230">
        <v>5</v>
      </c>
    </row>
    <row r="230" spans="1:13" x14ac:dyDescent="0.3">
      <c r="A230" s="1" t="s">
        <v>337</v>
      </c>
      <c r="B230" s="230">
        <v>7</v>
      </c>
      <c r="C230" s="230">
        <v>10</v>
      </c>
      <c r="D230" s="230">
        <v>12</v>
      </c>
      <c r="E230" s="230">
        <v>12</v>
      </c>
      <c r="F230" s="230">
        <v>12</v>
      </c>
      <c r="G230" s="230">
        <v>12</v>
      </c>
      <c r="H230" s="230">
        <v>141</v>
      </c>
      <c r="I230" s="230">
        <v>179</v>
      </c>
      <c r="J230" s="230">
        <v>184</v>
      </c>
      <c r="K230" s="230">
        <v>184</v>
      </c>
      <c r="L230" s="230">
        <v>190</v>
      </c>
      <c r="M230" s="230">
        <v>190</v>
      </c>
    </row>
    <row r="231" spans="1:13" x14ac:dyDescent="0.3">
      <c r="A231" s="1" t="s">
        <v>345</v>
      </c>
      <c r="B231" s="230">
        <v>0</v>
      </c>
      <c r="C231" s="230">
        <v>0</v>
      </c>
      <c r="D231" s="230">
        <v>0</v>
      </c>
      <c r="E231" s="230">
        <v>0</v>
      </c>
      <c r="F231" s="230">
        <v>0</v>
      </c>
      <c r="G231" s="230">
        <v>2</v>
      </c>
      <c r="H231" s="230">
        <v>2</v>
      </c>
      <c r="I231" s="230">
        <v>4</v>
      </c>
      <c r="J231" s="230">
        <v>5</v>
      </c>
      <c r="K231" s="230">
        <v>5</v>
      </c>
      <c r="L231" s="230">
        <v>5</v>
      </c>
      <c r="M231" s="230">
        <v>5</v>
      </c>
    </row>
    <row r="232" spans="1:13" x14ac:dyDescent="0.3">
      <c r="A232" s="1" t="s">
        <v>284</v>
      </c>
      <c r="B232" s="230">
        <v>6</v>
      </c>
      <c r="C232" s="230">
        <v>12</v>
      </c>
      <c r="D232" s="230">
        <v>15</v>
      </c>
      <c r="E232" s="230">
        <v>19</v>
      </c>
      <c r="F232" s="230">
        <v>27</v>
      </c>
      <c r="G232" s="230">
        <v>48</v>
      </c>
      <c r="H232" s="230">
        <v>48</v>
      </c>
      <c r="I232" s="230">
        <v>61</v>
      </c>
      <c r="J232" s="230">
        <v>74</v>
      </c>
      <c r="K232" s="230">
        <v>86</v>
      </c>
      <c r="L232" s="230">
        <v>95</v>
      </c>
      <c r="M232" s="230">
        <v>100</v>
      </c>
    </row>
    <row r="233" spans="1:13" x14ac:dyDescent="0.3">
      <c r="A233" s="1" t="s">
        <v>346</v>
      </c>
      <c r="B233" s="230">
        <v>0</v>
      </c>
      <c r="C233" s="230">
        <v>0</v>
      </c>
      <c r="D233" s="230">
        <v>0</v>
      </c>
      <c r="E233" s="230">
        <v>0</v>
      </c>
      <c r="F233" s="230">
        <v>0</v>
      </c>
      <c r="G233" s="230">
        <v>0</v>
      </c>
      <c r="H233" s="230">
        <v>0</v>
      </c>
      <c r="I233" s="230">
        <v>0</v>
      </c>
      <c r="J233" s="230">
        <v>3</v>
      </c>
      <c r="K233" s="230">
        <v>3</v>
      </c>
      <c r="L233" s="230">
        <v>3</v>
      </c>
      <c r="M233" s="230">
        <v>3</v>
      </c>
    </row>
    <row r="234" spans="1:13" x14ac:dyDescent="0.3">
      <c r="A234" s="1" t="s">
        <v>313</v>
      </c>
      <c r="B234" s="230">
        <v>1</v>
      </c>
      <c r="C234" s="230">
        <v>7</v>
      </c>
      <c r="D234" s="230">
        <v>11</v>
      </c>
      <c r="E234" s="230">
        <v>15</v>
      </c>
      <c r="F234" s="230">
        <v>22</v>
      </c>
      <c r="G234" s="230">
        <v>31</v>
      </c>
      <c r="H234" s="230">
        <v>32</v>
      </c>
      <c r="I234" s="230">
        <v>36</v>
      </c>
      <c r="J234" s="230">
        <v>40</v>
      </c>
      <c r="K234" s="230">
        <v>45</v>
      </c>
      <c r="L234" s="230">
        <v>53</v>
      </c>
      <c r="M234" s="230">
        <v>65</v>
      </c>
    </row>
    <row r="235" spans="1:13" x14ac:dyDescent="0.3">
      <c r="A235" s="1" t="s">
        <v>347</v>
      </c>
      <c r="B235" s="230">
        <v>0</v>
      </c>
      <c r="C235" s="230">
        <v>0</v>
      </c>
      <c r="D235" s="230">
        <v>0</v>
      </c>
      <c r="E235" s="230">
        <v>0</v>
      </c>
      <c r="F235" s="230">
        <v>0</v>
      </c>
      <c r="G235" s="230">
        <v>1</v>
      </c>
      <c r="H235" s="230">
        <v>1</v>
      </c>
      <c r="I235" s="230">
        <v>1</v>
      </c>
      <c r="J235" s="230">
        <v>1</v>
      </c>
      <c r="K235" s="230">
        <v>1</v>
      </c>
      <c r="L235" s="230">
        <v>1</v>
      </c>
      <c r="M235" s="230">
        <v>1</v>
      </c>
    </row>
    <row r="236" spans="1:13" x14ac:dyDescent="0.3">
      <c r="A236" s="1" t="s">
        <v>285</v>
      </c>
      <c r="B236" s="230">
        <v>0</v>
      </c>
      <c r="C236" s="230">
        <v>2</v>
      </c>
      <c r="D236" s="230">
        <v>2</v>
      </c>
      <c r="E236" s="230">
        <v>2</v>
      </c>
      <c r="F236" s="230">
        <v>2</v>
      </c>
      <c r="G236" s="230">
        <v>5</v>
      </c>
      <c r="H236" s="230">
        <v>5</v>
      </c>
      <c r="I236" s="230">
        <v>5</v>
      </c>
      <c r="J236" s="230">
        <v>10</v>
      </c>
      <c r="K236" s="230">
        <v>10</v>
      </c>
      <c r="L236" s="230">
        <v>10</v>
      </c>
      <c r="M236" s="230">
        <v>10</v>
      </c>
    </row>
    <row r="237" spans="1:13" x14ac:dyDescent="0.3">
      <c r="A237" s="1" t="s">
        <v>348</v>
      </c>
      <c r="B237" s="230">
        <v>0</v>
      </c>
      <c r="C237" s="230">
        <v>0</v>
      </c>
      <c r="D237" s="230">
        <v>0</v>
      </c>
      <c r="E237" s="230">
        <v>0</v>
      </c>
      <c r="F237" s="230">
        <v>0</v>
      </c>
      <c r="G237" s="230">
        <v>0</v>
      </c>
      <c r="H237" s="230">
        <v>5</v>
      </c>
      <c r="I237" s="230">
        <v>5</v>
      </c>
      <c r="J237" s="230">
        <v>5</v>
      </c>
      <c r="K237" s="230">
        <v>5</v>
      </c>
      <c r="L237" s="230">
        <v>5</v>
      </c>
      <c r="M237" s="230">
        <v>5</v>
      </c>
    </row>
    <row r="238" spans="1:13" x14ac:dyDescent="0.3">
      <c r="A238" s="1" t="s">
        <v>287</v>
      </c>
      <c r="B238" s="230">
        <v>0</v>
      </c>
      <c r="C238" s="230">
        <v>0</v>
      </c>
      <c r="D238" s="230">
        <v>6</v>
      </c>
      <c r="E238" s="230">
        <v>6</v>
      </c>
      <c r="F238" s="230">
        <v>9</v>
      </c>
      <c r="G238" s="230">
        <v>9</v>
      </c>
      <c r="H238" s="230">
        <v>9</v>
      </c>
      <c r="I238" s="230">
        <v>20</v>
      </c>
      <c r="J238" s="230">
        <v>20</v>
      </c>
      <c r="K238" s="230">
        <v>20</v>
      </c>
      <c r="L238" s="230">
        <v>25</v>
      </c>
      <c r="M238" s="230">
        <v>25</v>
      </c>
    </row>
    <row r="239" spans="1:13" x14ac:dyDescent="0.3">
      <c r="A239" s="1" t="s">
        <v>288</v>
      </c>
      <c r="B239" s="230">
        <v>0</v>
      </c>
      <c r="C239" s="230">
        <v>0</v>
      </c>
      <c r="D239" s="230">
        <v>1</v>
      </c>
      <c r="E239" s="230">
        <v>1</v>
      </c>
      <c r="F239" s="230">
        <v>1</v>
      </c>
      <c r="G239" s="230">
        <v>1</v>
      </c>
      <c r="H239" s="230">
        <v>1</v>
      </c>
      <c r="I239" s="230">
        <v>1</v>
      </c>
      <c r="J239" s="230">
        <v>2</v>
      </c>
      <c r="K239" s="230">
        <v>2</v>
      </c>
      <c r="L239" s="230">
        <v>2</v>
      </c>
      <c r="M239" s="230">
        <v>2</v>
      </c>
    </row>
    <row r="240" spans="1:13" x14ac:dyDescent="0.3">
      <c r="A240" s="1" t="s">
        <v>255</v>
      </c>
      <c r="B240" s="230">
        <v>0</v>
      </c>
      <c r="C240" s="230">
        <v>0</v>
      </c>
      <c r="D240" s="230">
        <v>0</v>
      </c>
      <c r="E240" s="230">
        <v>0</v>
      </c>
      <c r="F240" s="230">
        <v>0</v>
      </c>
      <c r="G240" s="230">
        <v>5</v>
      </c>
      <c r="H240" s="230">
        <v>5</v>
      </c>
      <c r="I240" s="230">
        <v>5</v>
      </c>
      <c r="J240" s="230">
        <v>5</v>
      </c>
      <c r="K240" s="230">
        <v>5</v>
      </c>
      <c r="L240" s="230">
        <v>5</v>
      </c>
      <c r="M240" s="230">
        <v>5</v>
      </c>
    </row>
    <row r="241" spans="1:13" x14ac:dyDescent="0.3">
      <c r="A241" s="1" t="s">
        <v>266</v>
      </c>
      <c r="B241" s="230">
        <v>0</v>
      </c>
      <c r="C241" s="230">
        <v>0</v>
      </c>
      <c r="D241" s="230">
        <v>0</v>
      </c>
      <c r="E241" s="230">
        <v>0</v>
      </c>
      <c r="F241" s="230">
        <v>0</v>
      </c>
      <c r="G241" s="230">
        <v>0</v>
      </c>
      <c r="H241" s="230">
        <v>0</v>
      </c>
      <c r="I241" s="230">
        <v>0</v>
      </c>
      <c r="J241" s="230">
        <v>0</v>
      </c>
      <c r="K241" s="230">
        <v>0</v>
      </c>
      <c r="L241" s="230">
        <v>5</v>
      </c>
      <c r="M241" s="230">
        <v>5</v>
      </c>
    </row>
    <row r="242" spans="1:13" x14ac:dyDescent="0.3">
      <c r="A242" s="1" t="s">
        <v>314</v>
      </c>
      <c r="B242" s="230">
        <v>0</v>
      </c>
      <c r="C242" s="230">
        <v>0</v>
      </c>
      <c r="D242" s="230">
        <v>1</v>
      </c>
      <c r="E242" s="230">
        <v>1</v>
      </c>
      <c r="F242" s="230">
        <v>1</v>
      </c>
      <c r="G242" s="230">
        <v>1</v>
      </c>
      <c r="H242" s="230">
        <v>1</v>
      </c>
      <c r="I242" s="230">
        <v>1</v>
      </c>
      <c r="J242" s="230">
        <v>2</v>
      </c>
      <c r="K242" s="230">
        <v>2</v>
      </c>
      <c r="L242" s="230">
        <v>2</v>
      </c>
      <c r="M242" s="230">
        <v>2</v>
      </c>
    </row>
    <row r="243" spans="1:13" x14ac:dyDescent="0.3">
      <c r="A243" s="1" t="s">
        <v>290</v>
      </c>
      <c r="B243" s="230">
        <v>3</v>
      </c>
      <c r="C243" s="230">
        <v>3</v>
      </c>
      <c r="D243" s="230">
        <v>3</v>
      </c>
      <c r="E243" s="230">
        <v>3</v>
      </c>
      <c r="F243" s="230">
        <v>3</v>
      </c>
      <c r="G243" s="230">
        <v>3</v>
      </c>
      <c r="H243" s="230">
        <v>4</v>
      </c>
      <c r="I243" s="230">
        <v>4</v>
      </c>
      <c r="J243" s="230">
        <v>4</v>
      </c>
      <c r="K243" s="230">
        <v>4</v>
      </c>
      <c r="L243" s="230">
        <v>4</v>
      </c>
      <c r="M243" s="230">
        <v>5</v>
      </c>
    </row>
    <row r="244" spans="1:13" x14ac:dyDescent="0.3">
      <c r="A244" s="1" t="s">
        <v>292</v>
      </c>
      <c r="B244" s="230">
        <v>0</v>
      </c>
      <c r="C244" s="230">
        <v>0</v>
      </c>
      <c r="D244" s="230">
        <v>0</v>
      </c>
      <c r="E244" s="230">
        <v>15</v>
      </c>
      <c r="F244" s="230">
        <v>15</v>
      </c>
      <c r="G244" s="230">
        <v>15</v>
      </c>
      <c r="H244" s="230">
        <v>15</v>
      </c>
      <c r="I244" s="230">
        <v>15</v>
      </c>
      <c r="J244" s="230">
        <v>15</v>
      </c>
      <c r="K244" s="230">
        <v>15</v>
      </c>
      <c r="L244" s="230">
        <v>15</v>
      </c>
      <c r="M244" s="230">
        <v>15</v>
      </c>
    </row>
    <row r="245" spans="1:13" x14ac:dyDescent="0.3">
      <c r="A245" s="1" t="s">
        <v>293</v>
      </c>
      <c r="B245" s="230">
        <v>65</v>
      </c>
      <c r="C245" s="230">
        <v>65</v>
      </c>
      <c r="D245" s="230">
        <v>65</v>
      </c>
      <c r="E245" s="230">
        <v>65</v>
      </c>
      <c r="F245" s="230">
        <v>65</v>
      </c>
      <c r="G245" s="230">
        <v>65</v>
      </c>
      <c r="H245" s="230">
        <v>65</v>
      </c>
      <c r="I245" s="230">
        <v>65</v>
      </c>
      <c r="J245" s="230">
        <v>65</v>
      </c>
      <c r="K245" s="230">
        <v>65</v>
      </c>
      <c r="L245" s="230">
        <v>65</v>
      </c>
      <c r="M245" s="230">
        <v>65</v>
      </c>
    </row>
    <row r="246" spans="1:13" x14ac:dyDescent="0.3">
      <c r="A246" s="1" t="s">
        <v>277</v>
      </c>
      <c r="B246" s="230">
        <v>0</v>
      </c>
      <c r="C246" s="230">
        <v>0</v>
      </c>
      <c r="D246" s="230">
        <v>0</v>
      </c>
      <c r="E246" s="230">
        <v>0</v>
      </c>
      <c r="F246" s="230">
        <v>0</v>
      </c>
      <c r="G246" s="230">
        <v>0</v>
      </c>
      <c r="H246" s="230">
        <v>0</v>
      </c>
      <c r="I246" s="230">
        <v>0</v>
      </c>
      <c r="J246" s="230">
        <v>10</v>
      </c>
      <c r="K246" s="230">
        <v>10</v>
      </c>
      <c r="L246" s="230">
        <v>10</v>
      </c>
      <c r="M246" s="230">
        <v>10</v>
      </c>
    </row>
    <row r="247" spans="1:13" x14ac:dyDescent="0.3">
      <c r="A247" s="1" t="s">
        <v>267</v>
      </c>
      <c r="B247" s="230">
        <v>2</v>
      </c>
      <c r="C247" s="230">
        <v>2</v>
      </c>
      <c r="D247" s="230">
        <v>2</v>
      </c>
      <c r="E247" s="230">
        <v>2</v>
      </c>
      <c r="F247" s="230">
        <v>2</v>
      </c>
      <c r="G247" s="230">
        <v>3</v>
      </c>
      <c r="H247" s="230">
        <v>3</v>
      </c>
      <c r="I247" s="230">
        <v>3</v>
      </c>
      <c r="J247" s="230">
        <v>3</v>
      </c>
      <c r="K247" s="230">
        <v>3</v>
      </c>
      <c r="L247" s="230">
        <v>3</v>
      </c>
      <c r="M247" s="230">
        <v>3</v>
      </c>
    </row>
    <row r="248" spans="1:13" x14ac:dyDescent="0.3">
      <c r="A248" s="1" t="s">
        <v>295</v>
      </c>
      <c r="B248" s="230">
        <v>0</v>
      </c>
      <c r="C248" s="230">
        <v>1</v>
      </c>
      <c r="D248" s="230">
        <v>2</v>
      </c>
      <c r="E248" s="230">
        <v>8</v>
      </c>
      <c r="F248" s="230">
        <v>8</v>
      </c>
      <c r="G248" s="230">
        <v>9</v>
      </c>
      <c r="H248" s="230">
        <v>9</v>
      </c>
      <c r="I248" s="230">
        <v>11</v>
      </c>
      <c r="J248" s="230">
        <v>11</v>
      </c>
      <c r="K248" s="230">
        <v>15</v>
      </c>
      <c r="L248" s="230">
        <v>15</v>
      </c>
      <c r="M248" s="230">
        <v>15</v>
      </c>
    </row>
    <row r="249" spans="1:13" x14ac:dyDescent="0.3">
      <c r="A249" s="1" t="s">
        <v>315</v>
      </c>
      <c r="B249" s="230">
        <v>0</v>
      </c>
      <c r="C249" s="230">
        <v>0</v>
      </c>
      <c r="D249" s="230">
        <v>4</v>
      </c>
      <c r="E249" s="230">
        <v>4</v>
      </c>
      <c r="F249" s="230">
        <v>4</v>
      </c>
      <c r="G249" s="230">
        <v>5</v>
      </c>
      <c r="H249" s="230">
        <v>5</v>
      </c>
      <c r="I249" s="230">
        <v>5</v>
      </c>
      <c r="J249" s="230">
        <v>5</v>
      </c>
      <c r="K249" s="230">
        <v>5</v>
      </c>
      <c r="L249" s="230">
        <v>5</v>
      </c>
      <c r="M249" s="230">
        <v>5</v>
      </c>
    </row>
    <row r="250" spans="1:13" x14ac:dyDescent="0.3">
      <c r="A250" s="1" t="s">
        <v>296</v>
      </c>
      <c r="B250" s="230">
        <v>0</v>
      </c>
      <c r="C250" s="230">
        <v>4</v>
      </c>
      <c r="D250" s="230">
        <v>4</v>
      </c>
      <c r="E250" s="230">
        <v>6</v>
      </c>
      <c r="F250" s="230">
        <v>6</v>
      </c>
      <c r="G250" s="230">
        <v>8</v>
      </c>
      <c r="H250" s="230">
        <v>8</v>
      </c>
      <c r="I250" s="230">
        <v>8</v>
      </c>
      <c r="J250" s="230">
        <v>9</v>
      </c>
      <c r="K250" s="230">
        <v>10</v>
      </c>
      <c r="L250" s="230">
        <v>12</v>
      </c>
      <c r="M250" s="230">
        <v>15</v>
      </c>
    </row>
    <row r="251" spans="1:13" x14ac:dyDescent="0.3">
      <c r="A251" s="1" t="s">
        <v>297</v>
      </c>
      <c r="B251" s="230">
        <v>0</v>
      </c>
      <c r="C251" s="230">
        <v>0</v>
      </c>
      <c r="D251" s="230">
        <v>7</v>
      </c>
      <c r="E251" s="230">
        <v>7</v>
      </c>
      <c r="F251" s="230">
        <v>7</v>
      </c>
      <c r="G251" s="230">
        <v>14</v>
      </c>
      <c r="H251" s="230">
        <v>14</v>
      </c>
      <c r="I251" s="230">
        <v>14</v>
      </c>
      <c r="J251" s="230">
        <v>20</v>
      </c>
      <c r="K251" s="230">
        <v>20</v>
      </c>
      <c r="L251" s="230">
        <v>20</v>
      </c>
      <c r="M251" s="230">
        <v>25</v>
      </c>
    </row>
    <row r="252" spans="1:13" x14ac:dyDescent="0.3">
      <c r="A252" s="1" t="s">
        <v>349</v>
      </c>
      <c r="B252" s="230">
        <v>9</v>
      </c>
      <c r="C252" s="230">
        <v>9</v>
      </c>
      <c r="D252" s="230">
        <v>6</v>
      </c>
      <c r="E252" s="230">
        <v>15</v>
      </c>
      <c r="F252" s="230">
        <v>15</v>
      </c>
      <c r="G252" s="230">
        <v>15</v>
      </c>
      <c r="H252" s="230">
        <v>15</v>
      </c>
      <c r="I252" s="230">
        <v>15</v>
      </c>
      <c r="J252" s="230">
        <v>15</v>
      </c>
      <c r="K252" s="230">
        <v>15</v>
      </c>
      <c r="L252" s="230">
        <v>15</v>
      </c>
      <c r="M252" s="230">
        <v>15</v>
      </c>
    </row>
    <row r="253" spans="1:13" x14ac:dyDescent="0.3">
      <c r="A253" s="1" t="s">
        <v>323</v>
      </c>
      <c r="B253" s="230">
        <v>0</v>
      </c>
      <c r="C253" s="230">
        <v>0</v>
      </c>
      <c r="D253" s="230">
        <v>0</v>
      </c>
      <c r="E253" s="230">
        <v>0</v>
      </c>
      <c r="F253" s="230">
        <v>3</v>
      </c>
      <c r="G253" s="230">
        <v>3</v>
      </c>
      <c r="H253" s="230">
        <v>3</v>
      </c>
      <c r="I253" s="230">
        <v>3</v>
      </c>
      <c r="J253" s="230">
        <v>3</v>
      </c>
      <c r="K253" s="230">
        <v>3</v>
      </c>
      <c r="L253" s="230">
        <v>5</v>
      </c>
      <c r="M253" s="230">
        <v>5</v>
      </c>
    </row>
    <row r="254" spans="1:13" x14ac:dyDescent="0.3">
      <c r="A254" s="1" t="s">
        <v>350</v>
      </c>
      <c r="B254" s="230">
        <v>0</v>
      </c>
      <c r="C254" s="230">
        <v>0</v>
      </c>
      <c r="D254" s="230">
        <v>2</v>
      </c>
      <c r="E254" s="230">
        <v>2</v>
      </c>
      <c r="F254" s="230">
        <v>2</v>
      </c>
      <c r="G254" s="230">
        <v>2</v>
      </c>
      <c r="H254" s="230">
        <v>2</v>
      </c>
      <c r="I254" s="230">
        <v>2</v>
      </c>
      <c r="J254" s="230">
        <v>2</v>
      </c>
      <c r="K254" s="230">
        <v>2</v>
      </c>
      <c r="L254" s="230">
        <v>2</v>
      </c>
      <c r="M254" s="230">
        <v>2</v>
      </c>
    </row>
    <row r="255" spans="1:13" x14ac:dyDescent="0.3">
      <c r="A255" s="1" t="s">
        <v>268</v>
      </c>
      <c r="B255" s="230">
        <v>38</v>
      </c>
      <c r="C255" s="230">
        <v>38</v>
      </c>
      <c r="D255" s="230">
        <v>83</v>
      </c>
      <c r="E255" s="230">
        <v>107</v>
      </c>
      <c r="F255" s="230">
        <v>50</v>
      </c>
      <c r="G255" s="230">
        <v>50</v>
      </c>
      <c r="H255" s="230">
        <v>50</v>
      </c>
      <c r="I255" s="230">
        <v>50</v>
      </c>
      <c r="J255" s="230">
        <v>50</v>
      </c>
      <c r="K255" s="230">
        <v>50</v>
      </c>
      <c r="L255" s="230">
        <v>50</v>
      </c>
      <c r="M255" s="230">
        <v>50</v>
      </c>
    </row>
    <row r="256" spans="1:13" x14ac:dyDescent="0.3">
      <c r="A256" s="1" t="s">
        <v>325</v>
      </c>
      <c r="B256" s="230">
        <v>4</v>
      </c>
      <c r="C256" s="230">
        <v>9</v>
      </c>
      <c r="D256" s="230">
        <v>19</v>
      </c>
      <c r="E256" s="230">
        <v>25</v>
      </c>
      <c r="F256" s="230">
        <v>33</v>
      </c>
      <c r="G256" s="230">
        <v>44</v>
      </c>
      <c r="H256" s="230">
        <v>44</v>
      </c>
      <c r="I256" s="230">
        <v>54</v>
      </c>
      <c r="J256" s="230">
        <v>65</v>
      </c>
      <c r="K256" s="230">
        <v>72</v>
      </c>
      <c r="L256" s="230">
        <v>80</v>
      </c>
      <c r="M256" s="230">
        <v>85</v>
      </c>
    </row>
    <row r="257" spans="1:13" x14ac:dyDescent="0.3">
      <c r="A257" s="1" t="s">
        <v>299</v>
      </c>
      <c r="B257" s="230">
        <v>-157</v>
      </c>
      <c r="C257" s="230">
        <v>-316</v>
      </c>
      <c r="D257" s="230">
        <v>-469</v>
      </c>
      <c r="E257" s="230">
        <v>-610</v>
      </c>
      <c r="F257" s="230">
        <v>-748</v>
      </c>
      <c r="G257" s="230">
        <v>-885</v>
      </c>
      <c r="H257" s="230">
        <v>-885</v>
      </c>
      <c r="I257" s="230">
        <v>-1052</v>
      </c>
      <c r="J257" s="230">
        <v>-1227</v>
      </c>
      <c r="K257" s="230">
        <v>-1430</v>
      </c>
      <c r="L257" s="230">
        <v>-1604</v>
      </c>
      <c r="M257" s="230">
        <v>-1800</v>
      </c>
    </row>
    <row r="258" spans="1:13" x14ac:dyDescent="0.3">
      <c r="A258" s="1" t="s">
        <v>351</v>
      </c>
      <c r="B258" s="230">
        <v>-3</v>
      </c>
      <c r="C258" s="230">
        <v>-5</v>
      </c>
      <c r="D258" s="230">
        <v>-8</v>
      </c>
      <c r="E258" s="230">
        <v>-10</v>
      </c>
      <c r="F258" s="230">
        <v>-12</v>
      </c>
      <c r="G258" s="230">
        <v>-14</v>
      </c>
      <c r="H258" s="230">
        <v>-14</v>
      </c>
      <c r="I258" s="230">
        <v>-17</v>
      </c>
      <c r="J258" s="230">
        <v>-20</v>
      </c>
      <c r="K258" s="230">
        <v>-24</v>
      </c>
      <c r="L258" s="230">
        <v>-27</v>
      </c>
      <c r="M258" s="230">
        <v>-30</v>
      </c>
    </row>
    <row r="259" spans="1:13" x14ac:dyDescent="0.3">
      <c r="A259" s="1" t="s">
        <v>339</v>
      </c>
      <c r="B259" s="230">
        <v>-2</v>
      </c>
      <c r="C259" s="230">
        <v>-4</v>
      </c>
      <c r="D259" s="230">
        <v>-4</v>
      </c>
      <c r="E259" s="230">
        <v>-4</v>
      </c>
      <c r="F259" s="230">
        <v>-6</v>
      </c>
      <c r="G259" s="230">
        <v>-18</v>
      </c>
      <c r="H259" s="230">
        <v>-18</v>
      </c>
      <c r="I259" s="230">
        <v>-18</v>
      </c>
      <c r="J259" s="230">
        <v>-30</v>
      </c>
      <c r="K259" s="230">
        <v>-69</v>
      </c>
      <c r="L259" s="230">
        <v>-87</v>
      </c>
      <c r="M259" s="230">
        <v>-120</v>
      </c>
    </row>
    <row r="260" spans="1:13" x14ac:dyDescent="0.3">
      <c r="A260" s="1" t="s">
        <v>326</v>
      </c>
      <c r="B260" s="230">
        <v>-4</v>
      </c>
      <c r="C260" s="230">
        <v>-9</v>
      </c>
      <c r="D260" s="230">
        <v>-19</v>
      </c>
      <c r="E260" s="230">
        <v>-25</v>
      </c>
      <c r="F260" s="230">
        <v>-33</v>
      </c>
      <c r="G260" s="230">
        <v>-44</v>
      </c>
      <c r="H260" s="230">
        <v>-44</v>
      </c>
      <c r="I260" s="230">
        <v>-54</v>
      </c>
      <c r="J260" s="230">
        <v>-65</v>
      </c>
      <c r="K260" s="230">
        <v>-72</v>
      </c>
      <c r="L260" s="230">
        <v>-80</v>
      </c>
      <c r="M260" s="230">
        <v>-85</v>
      </c>
    </row>
    <row r="261" spans="1:13" x14ac:dyDescent="0.3">
      <c r="A261" s="1" t="s">
        <v>301</v>
      </c>
      <c r="B261" s="230">
        <v>0</v>
      </c>
      <c r="C261" s="230">
        <v>0</v>
      </c>
      <c r="D261" s="230">
        <v>0</v>
      </c>
      <c r="E261" s="230">
        <v>-37</v>
      </c>
      <c r="F261" s="230">
        <v>-37</v>
      </c>
      <c r="G261" s="230">
        <v>-37</v>
      </c>
      <c r="H261" s="230">
        <v>-65</v>
      </c>
      <c r="I261" s="230">
        <v>-65</v>
      </c>
      <c r="J261" s="230">
        <v>-65</v>
      </c>
      <c r="K261" s="230">
        <v>-65</v>
      </c>
      <c r="L261" s="230">
        <v>-81</v>
      </c>
      <c r="M261" s="230">
        <v>-100</v>
      </c>
    </row>
    <row r="262" spans="1:13" x14ac:dyDescent="0.3">
      <c r="B262" s="230"/>
      <c r="C262" s="230"/>
      <c r="D262" s="230"/>
      <c r="E262" s="230"/>
      <c r="F262" s="230"/>
      <c r="G262" s="230"/>
      <c r="H262" s="230"/>
      <c r="I262" s="230"/>
      <c r="J262" s="230"/>
      <c r="K262" s="230"/>
      <c r="L262" s="230"/>
      <c r="M262" s="230"/>
    </row>
    <row r="263" spans="1:13" x14ac:dyDescent="0.3">
      <c r="A263" s="1" t="s">
        <v>352</v>
      </c>
      <c r="B263" s="230"/>
      <c r="C263" s="230"/>
      <c r="D263" s="230"/>
      <c r="E263" s="230"/>
      <c r="F263" s="230"/>
      <c r="G263" s="230"/>
      <c r="H263" s="230"/>
      <c r="I263" s="230"/>
      <c r="J263" s="230"/>
      <c r="K263" s="230"/>
      <c r="L263" s="230"/>
      <c r="M263" s="230"/>
    </row>
    <row r="264" spans="1:13" x14ac:dyDescent="0.3">
      <c r="B264" s="230"/>
      <c r="C264" s="230"/>
      <c r="D264" s="230"/>
      <c r="E264" s="230"/>
      <c r="F264" s="230"/>
      <c r="G264" s="230"/>
      <c r="H264" s="230"/>
      <c r="I264" s="230"/>
      <c r="J264" s="230"/>
      <c r="K264" s="230"/>
      <c r="L264" s="230"/>
      <c r="M264" s="230"/>
    </row>
    <row r="265" spans="1:13" x14ac:dyDescent="0.3">
      <c r="A265" s="1" t="s">
        <v>353</v>
      </c>
      <c r="B265" s="230"/>
      <c r="C265" s="230"/>
      <c r="D265" s="230"/>
      <c r="E265" s="230"/>
      <c r="F265" s="230"/>
      <c r="G265" s="230"/>
      <c r="H265" s="230"/>
      <c r="I265" s="230"/>
      <c r="J265" s="230"/>
      <c r="K265" s="230"/>
      <c r="L265" s="230"/>
      <c r="M265" s="230"/>
    </row>
    <row r="266" spans="1:13" x14ac:dyDescent="0.3">
      <c r="A266" s="1" t="s">
        <v>247</v>
      </c>
      <c r="B266" s="230">
        <v>439</v>
      </c>
      <c r="C266" s="230">
        <v>887</v>
      </c>
      <c r="D266" s="230">
        <v>1284</v>
      </c>
      <c r="E266" s="230">
        <v>1702</v>
      </c>
      <c r="F266" s="230">
        <v>2078</v>
      </c>
      <c r="G266" s="230">
        <v>2050</v>
      </c>
      <c r="H266" s="230">
        <v>2491</v>
      </c>
      <c r="I266" s="230">
        <v>2901</v>
      </c>
      <c r="J266" s="230">
        <v>3389</v>
      </c>
      <c r="K266" s="230">
        <v>3847</v>
      </c>
      <c r="L266" s="230">
        <v>4338</v>
      </c>
      <c r="M266" s="230">
        <v>4808</v>
      </c>
    </row>
    <row r="267" spans="1:13" x14ac:dyDescent="0.3">
      <c r="A267" s="1" t="s">
        <v>265</v>
      </c>
      <c r="B267" s="230">
        <v>104</v>
      </c>
      <c r="C267" s="230">
        <v>208</v>
      </c>
      <c r="D267" s="230">
        <v>294</v>
      </c>
      <c r="E267" s="230">
        <v>377</v>
      </c>
      <c r="F267" s="230">
        <v>460</v>
      </c>
      <c r="G267" s="230">
        <v>448</v>
      </c>
      <c r="H267" s="230">
        <v>507</v>
      </c>
      <c r="I267" s="230">
        <v>584</v>
      </c>
      <c r="J267" s="230">
        <v>694</v>
      </c>
      <c r="K267" s="230">
        <v>772</v>
      </c>
      <c r="L267" s="230">
        <v>852</v>
      </c>
      <c r="M267" s="230">
        <v>939</v>
      </c>
    </row>
    <row r="268" spans="1:13" x14ac:dyDescent="0.3">
      <c r="A268" s="1" t="s">
        <v>330</v>
      </c>
      <c r="B268" s="230">
        <v>236</v>
      </c>
      <c r="C268" s="230">
        <v>470</v>
      </c>
      <c r="D268" s="230">
        <v>703</v>
      </c>
      <c r="E268" s="230">
        <v>936</v>
      </c>
      <c r="F268" s="230">
        <v>1144</v>
      </c>
      <c r="G268" s="230">
        <v>1101</v>
      </c>
      <c r="H268" s="230">
        <v>1309</v>
      </c>
      <c r="I268" s="230">
        <v>1549</v>
      </c>
      <c r="J268" s="230">
        <v>1792</v>
      </c>
      <c r="K268" s="230">
        <v>2051</v>
      </c>
      <c r="L268" s="230">
        <v>2308</v>
      </c>
      <c r="M268" s="230">
        <v>2559</v>
      </c>
    </row>
    <row r="269" spans="1:13" x14ac:dyDescent="0.3">
      <c r="A269" s="1" t="s">
        <v>279</v>
      </c>
      <c r="B269" s="230">
        <v>15</v>
      </c>
      <c r="C269" s="230">
        <v>29</v>
      </c>
      <c r="D269" s="230">
        <v>43</v>
      </c>
      <c r="E269" s="230">
        <v>57</v>
      </c>
      <c r="F269" s="230">
        <v>70</v>
      </c>
      <c r="G269" s="230">
        <v>67</v>
      </c>
      <c r="H269" s="230">
        <v>80</v>
      </c>
      <c r="I269" s="230">
        <v>89</v>
      </c>
      <c r="J269" s="230">
        <v>98</v>
      </c>
      <c r="K269" s="230">
        <v>106</v>
      </c>
      <c r="L269" s="230">
        <v>120</v>
      </c>
      <c r="M269" s="230">
        <v>130</v>
      </c>
    </row>
    <row r="270" spans="1:13" x14ac:dyDescent="0.3">
      <c r="A270" s="1" t="s">
        <v>280</v>
      </c>
      <c r="B270" s="230">
        <v>0</v>
      </c>
      <c r="C270" s="230">
        <v>0</v>
      </c>
      <c r="D270" s="230">
        <v>0</v>
      </c>
      <c r="E270" s="230">
        <v>0</v>
      </c>
      <c r="F270" s="230">
        <v>0</v>
      </c>
      <c r="G270" s="230">
        <v>10</v>
      </c>
      <c r="H270" s="230">
        <v>50</v>
      </c>
      <c r="I270" s="230">
        <v>50</v>
      </c>
      <c r="J270" s="230">
        <v>50</v>
      </c>
      <c r="K270" s="230">
        <v>50</v>
      </c>
      <c r="L270" s="230">
        <v>50</v>
      </c>
      <c r="M270" s="230">
        <v>50</v>
      </c>
    </row>
    <row r="271" spans="1:13" x14ac:dyDescent="0.3">
      <c r="A271" s="1" t="s">
        <v>331</v>
      </c>
      <c r="B271" s="230">
        <v>0</v>
      </c>
      <c r="C271" s="230">
        <v>0</v>
      </c>
      <c r="D271" s="230">
        <v>0</v>
      </c>
      <c r="E271" s="230">
        <v>9</v>
      </c>
      <c r="F271" s="230">
        <v>12</v>
      </c>
      <c r="G271" s="230">
        <v>12</v>
      </c>
      <c r="H271" s="230">
        <v>25</v>
      </c>
      <c r="I271" s="230">
        <v>25</v>
      </c>
      <c r="J271" s="230">
        <v>25</v>
      </c>
      <c r="K271" s="230">
        <v>25</v>
      </c>
      <c r="L271" s="230">
        <v>30</v>
      </c>
      <c r="M271" s="230">
        <v>30</v>
      </c>
    </row>
    <row r="272" spans="1:13" x14ac:dyDescent="0.3">
      <c r="A272" s="1" t="s">
        <v>282</v>
      </c>
      <c r="B272" s="230">
        <v>1</v>
      </c>
      <c r="C272" s="230">
        <v>1</v>
      </c>
      <c r="D272" s="230">
        <v>2</v>
      </c>
      <c r="E272" s="230">
        <v>2</v>
      </c>
      <c r="F272" s="230">
        <v>3</v>
      </c>
      <c r="G272" s="230">
        <v>3</v>
      </c>
      <c r="H272" s="230">
        <v>4</v>
      </c>
      <c r="I272" s="230">
        <v>4</v>
      </c>
      <c r="J272" s="230">
        <v>5</v>
      </c>
      <c r="K272" s="230">
        <v>6</v>
      </c>
      <c r="L272" s="230">
        <v>6</v>
      </c>
      <c r="M272" s="230">
        <v>7</v>
      </c>
    </row>
    <row r="273" spans="1:13" x14ac:dyDescent="0.3">
      <c r="A273" s="1" t="s">
        <v>251</v>
      </c>
      <c r="B273" s="230">
        <v>0</v>
      </c>
      <c r="C273" s="230">
        <v>44</v>
      </c>
      <c r="D273" s="230">
        <v>61</v>
      </c>
      <c r="E273" s="230">
        <v>77</v>
      </c>
      <c r="F273" s="230">
        <v>94</v>
      </c>
      <c r="G273" s="230">
        <v>111</v>
      </c>
      <c r="H273" s="230">
        <v>121</v>
      </c>
      <c r="I273" s="230">
        <v>137</v>
      </c>
      <c r="J273" s="230">
        <v>154</v>
      </c>
      <c r="K273" s="230">
        <v>154</v>
      </c>
      <c r="L273" s="230">
        <v>154</v>
      </c>
      <c r="M273" s="230">
        <v>169</v>
      </c>
    </row>
    <row r="274" spans="1:13" x14ac:dyDescent="0.3">
      <c r="A274" s="1" t="s">
        <v>321</v>
      </c>
      <c r="B274" s="230">
        <v>35</v>
      </c>
      <c r="C274" s="230">
        <v>69</v>
      </c>
      <c r="D274" s="230">
        <v>103</v>
      </c>
      <c r="E274" s="230">
        <v>137</v>
      </c>
      <c r="F274" s="230">
        <v>168</v>
      </c>
      <c r="G274" s="230">
        <v>200</v>
      </c>
      <c r="H274" s="230">
        <v>231</v>
      </c>
      <c r="I274" s="230">
        <v>266</v>
      </c>
      <c r="J274" s="230">
        <v>302</v>
      </c>
      <c r="K274" s="230">
        <v>339</v>
      </c>
      <c r="L274" s="230">
        <v>376</v>
      </c>
      <c r="M274" s="230">
        <v>415</v>
      </c>
    </row>
    <row r="275" spans="1:13" x14ac:dyDescent="0.3">
      <c r="A275" s="1" t="s">
        <v>252</v>
      </c>
      <c r="B275" s="230">
        <v>57</v>
      </c>
      <c r="C275" s="230">
        <v>114</v>
      </c>
      <c r="D275" s="230">
        <v>167</v>
      </c>
      <c r="E275" s="230">
        <v>220</v>
      </c>
      <c r="F275" s="230">
        <v>272</v>
      </c>
      <c r="G275" s="230">
        <v>268</v>
      </c>
      <c r="H275" s="230">
        <v>317</v>
      </c>
      <c r="I275" s="230">
        <v>372</v>
      </c>
      <c r="J275" s="230">
        <v>433</v>
      </c>
      <c r="K275" s="230">
        <v>489</v>
      </c>
      <c r="L275" s="230">
        <v>547</v>
      </c>
      <c r="M275" s="230">
        <v>606</v>
      </c>
    </row>
    <row r="276" spans="1:13" x14ac:dyDescent="0.3">
      <c r="A276" s="1" t="s">
        <v>283</v>
      </c>
      <c r="B276" s="230">
        <v>0</v>
      </c>
      <c r="C276" s="230">
        <v>0</v>
      </c>
      <c r="D276" s="230">
        <v>0</v>
      </c>
      <c r="E276" s="230">
        <v>0</v>
      </c>
      <c r="F276" s="230">
        <v>0</v>
      </c>
      <c r="G276" s="230">
        <v>0</v>
      </c>
      <c r="H276" s="230">
        <v>0</v>
      </c>
      <c r="I276" s="230">
        <v>0</v>
      </c>
      <c r="J276" s="230">
        <v>4</v>
      </c>
      <c r="K276" s="230">
        <v>4</v>
      </c>
      <c r="L276" s="230">
        <v>4</v>
      </c>
      <c r="M276" s="230">
        <v>4</v>
      </c>
    </row>
    <row r="277" spans="1:13" x14ac:dyDescent="0.3">
      <c r="A277" s="1" t="s">
        <v>333</v>
      </c>
      <c r="B277" s="230">
        <v>0</v>
      </c>
      <c r="C277" s="230">
        <v>1</v>
      </c>
      <c r="D277" s="230">
        <v>1</v>
      </c>
      <c r="E277" s="230">
        <v>2</v>
      </c>
      <c r="F277" s="230">
        <v>2</v>
      </c>
      <c r="G277" s="230">
        <v>3</v>
      </c>
      <c r="H277" s="230">
        <v>3</v>
      </c>
      <c r="I277" s="230">
        <v>3</v>
      </c>
      <c r="J277" s="230">
        <v>4</v>
      </c>
      <c r="K277" s="230">
        <v>4</v>
      </c>
      <c r="L277" s="230">
        <v>5</v>
      </c>
      <c r="M277" s="230">
        <v>5</v>
      </c>
    </row>
    <row r="278" spans="1:13" x14ac:dyDescent="0.3">
      <c r="A278" s="1" t="s">
        <v>334</v>
      </c>
      <c r="B278" s="230">
        <v>0</v>
      </c>
      <c r="C278" s="230">
        <v>0</v>
      </c>
      <c r="D278" s="230">
        <v>0</v>
      </c>
      <c r="E278" s="230">
        <v>4</v>
      </c>
      <c r="F278" s="230">
        <v>4</v>
      </c>
      <c r="G278" s="230">
        <v>4</v>
      </c>
      <c r="H278" s="230">
        <v>4</v>
      </c>
      <c r="I278" s="230">
        <v>4</v>
      </c>
      <c r="J278" s="230">
        <v>4</v>
      </c>
      <c r="K278" s="230">
        <v>4</v>
      </c>
      <c r="L278" s="230">
        <v>4</v>
      </c>
      <c r="M278" s="230">
        <v>4</v>
      </c>
    </row>
    <row r="279" spans="1:13" x14ac:dyDescent="0.3">
      <c r="A279" s="1" t="s">
        <v>335</v>
      </c>
      <c r="B279" s="230">
        <v>0</v>
      </c>
      <c r="C279" s="230">
        <v>0</v>
      </c>
      <c r="D279" s="230">
        <v>0</v>
      </c>
      <c r="E279" s="230">
        <v>0</v>
      </c>
      <c r="F279" s="230">
        <v>0</v>
      </c>
      <c r="G279" s="230">
        <v>0</v>
      </c>
      <c r="H279" s="230">
        <v>0</v>
      </c>
      <c r="I279" s="230">
        <v>0</v>
      </c>
      <c r="J279" s="230">
        <v>0</v>
      </c>
      <c r="K279" s="230">
        <v>0</v>
      </c>
      <c r="L279" s="230">
        <v>4</v>
      </c>
      <c r="M279" s="230">
        <v>4</v>
      </c>
    </row>
    <row r="280" spans="1:13" x14ac:dyDescent="0.3">
      <c r="A280" s="1" t="s">
        <v>312</v>
      </c>
      <c r="B280" s="230">
        <v>0</v>
      </c>
      <c r="C280" s="230">
        <v>2</v>
      </c>
      <c r="D280" s="230">
        <v>3</v>
      </c>
      <c r="E280" s="230">
        <v>3</v>
      </c>
      <c r="F280" s="230">
        <v>3</v>
      </c>
      <c r="G280" s="230">
        <v>5</v>
      </c>
      <c r="H280" s="230">
        <v>20</v>
      </c>
      <c r="I280" s="230">
        <v>20</v>
      </c>
      <c r="J280" s="230">
        <v>21</v>
      </c>
      <c r="K280" s="230">
        <v>22</v>
      </c>
      <c r="L280" s="230">
        <v>22</v>
      </c>
      <c r="M280" s="230">
        <v>22</v>
      </c>
    </row>
    <row r="281" spans="1:13" x14ac:dyDescent="0.3">
      <c r="A281" s="1" t="s">
        <v>336</v>
      </c>
      <c r="B281" s="230">
        <v>0</v>
      </c>
      <c r="C281" s="230">
        <v>0</v>
      </c>
      <c r="D281" s="230">
        <v>0</v>
      </c>
      <c r="E281" s="230">
        <v>0</v>
      </c>
      <c r="F281" s="230">
        <v>0</v>
      </c>
      <c r="G281" s="230">
        <v>0</v>
      </c>
      <c r="H281" s="230">
        <v>0</v>
      </c>
      <c r="I281" s="230">
        <v>0</v>
      </c>
      <c r="J281" s="230">
        <v>0</v>
      </c>
      <c r="K281" s="230">
        <v>0</v>
      </c>
      <c r="L281" s="230">
        <v>2</v>
      </c>
      <c r="M281" s="230">
        <v>6</v>
      </c>
    </row>
    <row r="282" spans="1:13" x14ac:dyDescent="0.3">
      <c r="A282" s="1" t="s">
        <v>337</v>
      </c>
      <c r="B282" s="230">
        <v>0</v>
      </c>
      <c r="C282" s="230">
        <v>0</v>
      </c>
      <c r="D282" s="230">
        <v>6</v>
      </c>
      <c r="E282" s="230">
        <v>6</v>
      </c>
      <c r="F282" s="230">
        <v>6</v>
      </c>
      <c r="G282" s="230">
        <v>5</v>
      </c>
      <c r="H282" s="230">
        <v>5</v>
      </c>
      <c r="I282" s="230">
        <v>6</v>
      </c>
      <c r="J282" s="230">
        <v>11</v>
      </c>
      <c r="K282" s="230">
        <v>15</v>
      </c>
      <c r="L282" s="230">
        <v>50</v>
      </c>
      <c r="M282" s="230">
        <v>50</v>
      </c>
    </row>
    <row r="283" spans="1:13" x14ac:dyDescent="0.3">
      <c r="A283" s="1" t="s">
        <v>345</v>
      </c>
      <c r="B283" s="230">
        <v>0</v>
      </c>
      <c r="C283" s="230">
        <v>0</v>
      </c>
      <c r="D283" s="230">
        <v>0</v>
      </c>
      <c r="E283" s="230">
        <v>0</v>
      </c>
      <c r="F283" s="230">
        <v>0</v>
      </c>
      <c r="G283" s="230">
        <v>1</v>
      </c>
      <c r="H283" s="230">
        <v>1</v>
      </c>
      <c r="I283" s="230">
        <v>6</v>
      </c>
      <c r="J283" s="230">
        <v>6</v>
      </c>
      <c r="K283" s="230">
        <v>6</v>
      </c>
      <c r="L283" s="230">
        <v>6</v>
      </c>
      <c r="M283" s="230">
        <v>6</v>
      </c>
    </row>
    <row r="284" spans="1:13" x14ac:dyDescent="0.3">
      <c r="A284" s="1" t="s">
        <v>284</v>
      </c>
      <c r="B284" s="230">
        <v>0</v>
      </c>
      <c r="C284" s="230">
        <v>0</v>
      </c>
      <c r="D284" s="230">
        <v>0</v>
      </c>
      <c r="E284" s="230">
        <v>0</v>
      </c>
      <c r="F284" s="230">
        <v>0</v>
      </c>
      <c r="G284" s="230">
        <v>0</v>
      </c>
      <c r="H284" s="230">
        <v>0</v>
      </c>
      <c r="I284" s="230">
        <v>0</v>
      </c>
      <c r="J284" s="230">
        <v>10</v>
      </c>
      <c r="K284" s="230">
        <v>11</v>
      </c>
      <c r="L284" s="230">
        <v>11</v>
      </c>
      <c r="M284" s="230">
        <v>13</v>
      </c>
    </row>
    <row r="285" spans="1:13" x14ac:dyDescent="0.3">
      <c r="A285" s="1" t="s">
        <v>313</v>
      </c>
      <c r="B285" s="230">
        <v>0</v>
      </c>
      <c r="C285" s="230">
        <v>1</v>
      </c>
      <c r="D285" s="230">
        <v>4</v>
      </c>
      <c r="E285" s="230">
        <v>6</v>
      </c>
      <c r="F285" s="230">
        <v>7</v>
      </c>
      <c r="G285" s="230">
        <v>8</v>
      </c>
      <c r="H285" s="230">
        <v>8</v>
      </c>
      <c r="I285" s="230">
        <v>10</v>
      </c>
      <c r="J285" s="230">
        <v>11</v>
      </c>
      <c r="K285" s="230">
        <v>13</v>
      </c>
      <c r="L285" s="230">
        <v>23</v>
      </c>
      <c r="M285" s="230">
        <v>30</v>
      </c>
    </row>
    <row r="286" spans="1:13" x14ac:dyDescent="0.3">
      <c r="A286" s="1" t="s">
        <v>354</v>
      </c>
      <c r="B286" s="230">
        <v>0</v>
      </c>
      <c r="C286" s="230">
        <v>0</v>
      </c>
      <c r="D286" s="230">
        <v>0</v>
      </c>
      <c r="E286" s="230">
        <v>0</v>
      </c>
      <c r="F286" s="230">
        <v>0</v>
      </c>
      <c r="G286" s="230">
        <v>0</v>
      </c>
      <c r="H286" s="230">
        <v>0</v>
      </c>
      <c r="I286" s="230">
        <v>2</v>
      </c>
      <c r="J286" s="230">
        <v>2</v>
      </c>
      <c r="K286" s="230">
        <v>2</v>
      </c>
      <c r="L286" s="230">
        <v>2</v>
      </c>
      <c r="M286" s="230">
        <v>2</v>
      </c>
    </row>
    <row r="287" spans="1:13" x14ac:dyDescent="0.3">
      <c r="A287" s="1" t="s">
        <v>347</v>
      </c>
      <c r="B287" s="230">
        <v>0</v>
      </c>
      <c r="C287" s="230">
        <v>0</v>
      </c>
      <c r="D287" s="230">
        <v>0</v>
      </c>
      <c r="E287" s="230">
        <v>0</v>
      </c>
      <c r="F287" s="230">
        <v>0</v>
      </c>
      <c r="G287" s="230">
        <v>1</v>
      </c>
      <c r="H287" s="230">
        <v>1</v>
      </c>
      <c r="I287" s="230">
        <v>1</v>
      </c>
      <c r="J287" s="230">
        <v>1</v>
      </c>
      <c r="K287" s="230">
        <v>1</v>
      </c>
      <c r="L287" s="230">
        <v>1</v>
      </c>
      <c r="M287" s="230">
        <v>1</v>
      </c>
    </row>
    <row r="288" spans="1:13" x14ac:dyDescent="0.3">
      <c r="A288" s="1" t="s">
        <v>285</v>
      </c>
      <c r="B288" s="230">
        <v>0</v>
      </c>
      <c r="C288" s="230">
        <v>0</v>
      </c>
      <c r="D288" s="230">
        <v>0</v>
      </c>
      <c r="E288" s="230">
        <v>0</v>
      </c>
      <c r="F288" s="230">
        <v>0</v>
      </c>
      <c r="G288" s="230">
        <v>0</v>
      </c>
      <c r="H288" s="230">
        <v>0</v>
      </c>
      <c r="I288" s="230">
        <v>0</v>
      </c>
      <c r="J288" s="230">
        <v>0</v>
      </c>
      <c r="K288" s="230">
        <v>0</v>
      </c>
      <c r="L288" s="230">
        <v>0</v>
      </c>
      <c r="M288" s="230">
        <v>5</v>
      </c>
    </row>
    <row r="289" spans="1:13" x14ac:dyDescent="0.3">
      <c r="A289" s="1" t="s">
        <v>286</v>
      </c>
      <c r="B289" s="230">
        <v>0</v>
      </c>
      <c r="C289" s="230">
        <v>0</v>
      </c>
      <c r="D289" s="230">
        <v>0</v>
      </c>
      <c r="E289" s="230">
        <v>0</v>
      </c>
      <c r="F289" s="230">
        <v>0</v>
      </c>
      <c r="G289" s="230">
        <v>1</v>
      </c>
      <c r="H289" s="230">
        <v>1</v>
      </c>
      <c r="I289" s="230">
        <v>1</v>
      </c>
      <c r="J289" s="230">
        <v>1</v>
      </c>
      <c r="K289" s="230">
        <v>1</v>
      </c>
      <c r="L289" s="230">
        <v>1</v>
      </c>
      <c r="M289" s="230">
        <v>1</v>
      </c>
    </row>
    <row r="290" spans="1:13" x14ac:dyDescent="0.3">
      <c r="A290" s="1" t="s">
        <v>254</v>
      </c>
      <c r="B290" s="230">
        <v>0</v>
      </c>
      <c r="C290" s="230">
        <v>1</v>
      </c>
      <c r="D290" s="230">
        <v>1</v>
      </c>
      <c r="E290" s="230">
        <v>1</v>
      </c>
      <c r="F290" s="230">
        <v>1</v>
      </c>
      <c r="G290" s="230">
        <v>3</v>
      </c>
      <c r="H290" s="230">
        <v>3</v>
      </c>
      <c r="I290" s="230">
        <v>3</v>
      </c>
      <c r="J290" s="230">
        <v>3</v>
      </c>
      <c r="K290" s="230">
        <v>15</v>
      </c>
      <c r="L290" s="230">
        <v>25</v>
      </c>
      <c r="M290" s="230">
        <v>25</v>
      </c>
    </row>
    <row r="291" spans="1:13" x14ac:dyDescent="0.3">
      <c r="A291" s="1" t="s">
        <v>287</v>
      </c>
      <c r="B291" s="230">
        <v>0</v>
      </c>
      <c r="C291" s="230">
        <v>0</v>
      </c>
      <c r="D291" s="230">
        <v>0</v>
      </c>
      <c r="E291" s="230">
        <v>0</v>
      </c>
      <c r="F291" s="230">
        <v>2</v>
      </c>
      <c r="G291" s="230">
        <v>2</v>
      </c>
      <c r="H291" s="230">
        <v>2</v>
      </c>
      <c r="I291" s="230">
        <v>5</v>
      </c>
      <c r="J291" s="230">
        <v>5</v>
      </c>
      <c r="K291" s="230">
        <v>5</v>
      </c>
      <c r="L291" s="230">
        <v>6</v>
      </c>
      <c r="M291" s="230">
        <v>6</v>
      </c>
    </row>
    <row r="292" spans="1:13" x14ac:dyDescent="0.3">
      <c r="A292" s="1" t="s">
        <v>288</v>
      </c>
      <c r="B292" s="230">
        <v>0</v>
      </c>
      <c r="C292" s="230">
        <v>0</v>
      </c>
      <c r="D292" s="230">
        <v>0</v>
      </c>
      <c r="E292" s="230">
        <v>0</v>
      </c>
      <c r="F292" s="230">
        <v>0</v>
      </c>
      <c r="G292" s="230">
        <v>1</v>
      </c>
      <c r="H292" s="230">
        <v>1</v>
      </c>
      <c r="I292" s="230">
        <v>1</v>
      </c>
      <c r="J292" s="230">
        <v>1</v>
      </c>
      <c r="K292" s="230">
        <v>1</v>
      </c>
      <c r="L292" s="230">
        <v>1</v>
      </c>
      <c r="M292" s="230">
        <v>1</v>
      </c>
    </row>
    <row r="293" spans="1:13" x14ac:dyDescent="0.3">
      <c r="A293" s="1" t="s">
        <v>266</v>
      </c>
      <c r="B293" s="230">
        <v>0</v>
      </c>
      <c r="C293" s="230">
        <v>0</v>
      </c>
      <c r="D293" s="230">
        <v>0</v>
      </c>
      <c r="E293" s="230">
        <v>0</v>
      </c>
      <c r="F293" s="230">
        <v>0</v>
      </c>
      <c r="G293" s="230">
        <v>1</v>
      </c>
      <c r="H293" s="230">
        <v>1</v>
      </c>
      <c r="I293" s="230">
        <v>1</v>
      </c>
      <c r="J293" s="230">
        <v>1</v>
      </c>
      <c r="K293" s="230">
        <v>17</v>
      </c>
      <c r="L293" s="230">
        <v>17</v>
      </c>
      <c r="M293" s="230">
        <v>17</v>
      </c>
    </row>
    <row r="294" spans="1:13" x14ac:dyDescent="0.3">
      <c r="A294" s="1" t="s">
        <v>289</v>
      </c>
      <c r="B294" s="230">
        <v>0</v>
      </c>
      <c r="C294" s="230">
        <v>0</v>
      </c>
      <c r="D294" s="230">
        <v>1</v>
      </c>
      <c r="E294" s="230">
        <v>1</v>
      </c>
      <c r="F294" s="230">
        <v>1</v>
      </c>
      <c r="G294" s="230">
        <v>1</v>
      </c>
      <c r="H294" s="230">
        <v>1</v>
      </c>
      <c r="I294" s="230">
        <v>1</v>
      </c>
      <c r="J294" s="230">
        <v>3</v>
      </c>
      <c r="K294" s="230">
        <v>4</v>
      </c>
      <c r="L294" s="230">
        <v>6</v>
      </c>
      <c r="M294" s="230">
        <v>9</v>
      </c>
    </row>
    <row r="295" spans="1:13" x14ac:dyDescent="0.3">
      <c r="A295" s="1" t="s">
        <v>290</v>
      </c>
      <c r="B295" s="230">
        <v>4</v>
      </c>
      <c r="C295" s="230">
        <v>4</v>
      </c>
      <c r="D295" s="230">
        <v>4</v>
      </c>
      <c r="E295" s="230">
        <v>4</v>
      </c>
      <c r="F295" s="230">
        <v>4</v>
      </c>
      <c r="G295" s="230">
        <v>4</v>
      </c>
      <c r="H295" s="230">
        <v>4</v>
      </c>
      <c r="I295" s="230">
        <v>4</v>
      </c>
      <c r="J295" s="230">
        <v>4</v>
      </c>
      <c r="K295" s="230">
        <v>4</v>
      </c>
      <c r="L295" s="230">
        <v>11</v>
      </c>
      <c r="M295" s="230">
        <v>11</v>
      </c>
    </row>
    <row r="296" spans="1:13" x14ac:dyDescent="0.3">
      <c r="A296" s="1" t="s">
        <v>355</v>
      </c>
      <c r="B296" s="230">
        <v>0</v>
      </c>
      <c r="C296" s="230">
        <v>0</v>
      </c>
      <c r="D296" s="230">
        <v>0</v>
      </c>
      <c r="E296" s="230">
        <v>0</v>
      </c>
      <c r="F296" s="230">
        <v>0</v>
      </c>
      <c r="G296" s="230">
        <v>1</v>
      </c>
      <c r="H296" s="230">
        <v>1</v>
      </c>
      <c r="I296" s="230">
        <v>1</v>
      </c>
      <c r="J296" s="230">
        <v>1</v>
      </c>
      <c r="K296" s="230">
        <v>1</v>
      </c>
      <c r="L296" s="230">
        <v>1</v>
      </c>
      <c r="M296" s="230">
        <v>1</v>
      </c>
    </row>
    <row r="297" spans="1:13" x14ac:dyDescent="0.3">
      <c r="A297" s="1" t="s">
        <v>291</v>
      </c>
      <c r="B297" s="230">
        <v>0</v>
      </c>
      <c r="C297" s="230">
        <v>1</v>
      </c>
      <c r="D297" s="230">
        <v>1</v>
      </c>
      <c r="E297" s="230">
        <v>1</v>
      </c>
      <c r="F297" s="230">
        <v>1</v>
      </c>
      <c r="G297" s="230">
        <v>2</v>
      </c>
      <c r="H297" s="230">
        <v>2</v>
      </c>
      <c r="I297" s="230">
        <v>2</v>
      </c>
      <c r="J297" s="230">
        <v>2</v>
      </c>
      <c r="K297" s="230">
        <v>3</v>
      </c>
      <c r="L297" s="230">
        <v>3</v>
      </c>
      <c r="M297" s="230">
        <v>3</v>
      </c>
    </row>
    <row r="298" spans="1:13" x14ac:dyDescent="0.3">
      <c r="A298" s="1" t="s">
        <v>292</v>
      </c>
      <c r="B298" s="230">
        <v>0</v>
      </c>
      <c r="C298" s="230">
        <v>0</v>
      </c>
      <c r="D298" s="230">
        <v>0</v>
      </c>
      <c r="E298" s="230">
        <v>0</v>
      </c>
      <c r="F298" s="230">
        <v>0</v>
      </c>
      <c r="G298" s="230">
        <v>0</v>
      </c>
      <c r="H298" s="230">
        <v>0</v>
      </c>
      <c r="I298" s="230">
        <v>0</v>
      </c>
      <c r="J298" s="230">
        <v>0</v>
      </c>
      <c r="K298" s="230">
        <v>0</v>
      </c>
      <c r="L298" s="230">
        <v>0</v>
      </c>
      <c r="M298" s="230">
        <v>15</v>
      </c>
    </row>
    <row r="299" spans="1:13" x14ac:dyDescent="0.3">
      <c r="A299" s="1" t="s">
        <v>293</v>
      </c>
      <c r="B299" s="230">
        <v>26</v>
      </c>
      <c r="C299" s="230">
        <v>26</v>
      </c>
      <c r="D299" s="230">
        <v>26</v>
      </c>
      <c r="E299" s="230">
        <v>26</v>
      </c>
      <c r="F299" s="230">
        <v>26</v>
      </c>
      <c r="G299" s="230">
        <v>26</v>
      </c>
      <c r="H299" s="230">
        <v>26</v>
      </c>
      <c r="I299" s="230">
        <v>26</v>
      </c>
      <c r="J299" s="230">
        <v>26</v>
      </c>
      <c r="K299" s="230">
        <v>26</v>
      </c>
      <c r="L299" s="230">
        <v>26</v>
      </c>
      <c r="M299" s="230">
        <v>26</v>
      </c>
    </row>
    <row r="300" spans="1:13" x14ac:dyDescent="0.3">
      <c r="A300" s="1" t="s">
        <v>277</v>
      </c>
      <c r="B300" s="230">
        <v>0</v>
      </c>
      <c r="C300" s="230">
        <v>1</v>
      </c>
      <c r="D300" s="230">
        <v>1</v>
      </c>
      <c r="E300" s="230">
        <v>1</v>
      </c>
      <c r="F300" s="230">
        <v>1</v>
      </c>
      <c r="G300" s="230">
        <v>1</v>
      </c>
      <c r="H300" s="230">
        <v>1</v>
      </c>
      <c r="I300" s="230">
        <v>1</v>
      </c>
      <c r="J300" s="230">
        <v>1</v>
      </c>
      <c r="K300" s="230">
        <v>1</v>
      </c>
      <c r="L300" s="230">
        <v>1</v>
      </c>
      <c r="M300" s="230">
        <v>1</v>
      </c>
    </row>
    <row r="301" spans="1:13" x14ac:dyDescent="0.3">
      <c r="A301" s="1" t="s">
        <v>267</v>
      </c>
      <c r="B301" s="230">
        <v>0</v>
      </c>
      <c r="C301" s="230">
        <v>1</v>
      </c>
      <c r="D301" s="230">
        <v>1</v>
      </c>
      <c r="E301" s="230">
        <v>1</v>
      </c>
      <c r="F301" s="230">
        <v>1</v>
      </c>
      <c r="G301" s="230">
        <v>1</v>
      </c>
      <c r="H301" s="230">
        <v>1</v>
      </c>
      <c r="I301" s="230">
        <v>1</v>
      </c>
      <c r="J301" s="230">
        <v>1</v>
      </c>
      <c r="K301" s="230">
        <v>1</v>
      </c>
      <c r="L301" s="230">
        <v>1</v>
      </c>
      <c r="M301" s="230">
        <v>1</v>
      </c>
    </row>
    <row r="302" spans="1:13" x14ac:dyDescent="0.3">
      <c r="A302" s="1" t="s">
        <v>295</v>
      </c>
      <c r="B302" s="230">
        <v>0</v>
      </c>
      <c r="C302" s="230">
        <v>1</v>
      </c>
      <c r="D302" s="230">
        <v>1</v>
      </c>
      <c r="E302" s="230">
        <v>1</v>
      </c>
      <c r="F302" s="230">
        <v>1</v>
      </c>
      <c r="G302" s="230">
        <v>2</v>
      </c>
      <c r="H302" s="230">
        <v>2</v>
      </c>
      <c r="I302" s="230">
        <v>2</v>
      </c>
      <c r="J302" s="230">
        <v>8</v>
      </c>
      <c r="K302" s="230">
        <v>15</v>
      </c>
      <c r="L302" s="230">
        <v>15</v>
      </c>
      <c r="M302" s="230">
        <v>15</v>
      </c>
    </row>
    <row r="303" spans="1:13" x14ac:dyDescent="0.3">
      <c r="A303" s="1" t="s">
        <v>356</v>
      </c>
      <c r="B303" s="230">
        <v>0</v>
      </c>
      <c r="C303" s="230">
        <v>0</v>
      </c>
      <c r="D303" s="230">
        <v>0</v>
      </c>
      <c r="E303" s="230">
        <v>0</v>
      </c>
      <c r="F303" s="230">
        <v>0</v>
      </c>
      <c r="G303" s="230">
        <v>0</v>
      </c>
      <c r="H303" s="230">
        <v>0</v>
      </c>
      <c r="I303" s="230">
        <v>0</v>
      </c>
      <c r="J303" s="230">
        <v>7</v>
      </c>
      <c r="K303" s="230">
        <v>8</v>
      </c>
      <c r="L303" s="230">
        <v>8</v>
      </c>
      <c r="M303" s="230">
        <v>8</v>
      </c>
    </row>
    <row r="304" spans="1:13" x14ac:dyDescent="0.3">
      <c r="A304" s="1" t="s">
        <v>315</v>
      </c>
      <c r="B304" s="230">
        <v>5</v>
      </c>
      <c r="C304" s="230">
        <v>5</v>
      </c>
      <c r="D304" s="230">
        <v>5</v>
      </c>
      <c r="E304" s="230">
        <v>5</v>
      </c>
      <c r="F304" s="230">
        <v>5</v>
      </c>
      <c r="G304" s="230">
        <v>8</v>
      </c>
      <c r="H304" s="230">
        <v>8</v>
      </c>
      <c r="I304" s="230">
        <v>8</v>
      </c>
      <c r="J304" s="230">
        <v>8</v>
      </c>
      <c r="K304" s="230">
        <v>8</v>
      </c>
      <c r="L304" s="230">
        <v>8</v>
      </c>
      <c r="M304" s="230">
        <v>8</v>
      </c>
    </row>
    <row r="305" spans="1:13" x14ac:dyDescent="0.3">
      <c r="A305" s="1" t="s">
        <v>338</v>
      </c>
      <c r="B305" s="230">
        <v>0</v>
      </c>
      <c r="C305" s="230">
        <v>0</v>
      </c>
      <c r="D305" s="230">
        <v>0</v>
      </c>
      <c r="E305" s="230">
        <v>0</v>
      </c>
      <c r="F305" s="230">
        <v>0</v>
      </c>
      <c r="G305" s="230">
        <v>1</v>
      </c>
      <c r="H305" s="230">
        <v>1</v>
      </c>
      <c r="I305" s="230">
        <v>1</v>
      </c>
      <c r="J305" s="230">
        <v>1</v>
      </c>
      <c r="K305" s="230">
        <v>1</v>
      </c>
      <c r="L305" s="230">
        <v>1</v>
      </c>
      <c r="M305" s="230">
        <v>1</v>
      </c>
    </row>
    <row r="306" spans="1:13" x14ac:dyDescent="0.3">
      <c r="A306" s="1" t="s">
        <v>297</v>
      </c>
      <c r="B306" s="230">
        <v>0</v>
      </c>
      <c r="C306" s="230">
        <v>0</v>
      </c>
      <c r="D306" s="230">
        <v>-1</v>
      </c>
      <c r="E306" s="230">
        <v>1</v>
      </c>
      <c r="F306" s="230">
        <v>2</v>
      </c>
      <c r="G306" s="230">
        <v>6</v>
      </c>
      <c r="H306" s="230">
        <v>6</v>
      </c>
      <c r="I306" s="230">
        <v>6</v>
      </c>
      <c r="J306" s="230">
        <v>11</v>
      </c>
      <c r="K306" s="230">
        <v>11</v>
      </c>
      <c r="L306" s="230">
        <v>11</v>
      </c>
      <c r="M306" s="230">
        <v>16</v>
      </c>
    </row>
    <row r="307" spans="1:13" x14ac:dyDescent="0.3">
      <c r="A307" s="1" t="s">
        <v>349</v>
      </c>
      <c r="B307" s="230">
        <v>0</v>
      </c>
      <c r="C307" s="230">
        <v>1</v>
      </c>
      <c r="D307" s="230">
        <v>1</v>
      </c>
      <c r="E307" s="230">
        <v>1</v>
      </c>
      <c r="F307" s="230">
        <v>1</v>
      </c>
      <c r="G307" s="230">
        <v>2</v>
      </c>
      <c r="H307" s="230">
        <v>2</v>
      </c>
      <c r="I307" s="230">
        <v>2</v>
      </c>
      <c r="J307" s="230">
        <v>2</v>
      </c>
      <c r="K307" s="230">
        <v>3</v>
      </c>
      <c r="L307" s="230">
        <v>3</v>
      </c>
      <c r="M307" s="230">
        <v>3</v>
      </c>
    </row>
    <row r="308" spans="1:13" x14ac:dyDescent="0.3">
      <c r="A308" s="1" t="s">
        <v>357</v>
      </c>
      <c r="B308" s="230">
        <v>0</v>
      </c>
      <c r="C308" s="230">
        <v>0</v>
      </c>
      <c r="D308" s="230">
        <v>0</v>
      </c>
      <c r="E308" s="230">
        <v>0</v>
      </c>
      <c r="F308" s="230">
        <v>0</v>
      </c>
      <c r="G308" s="230">
        <v>1</v>
      </c>
      <c r="H308" s="230">
        <v>1</v>
      </c>
      <c r="I308" s="230">
        <v>1</v>
      </c>
      <c r="J308" s="230">
        <v>1</v>
      </c>
      <c r="K308" s="230">
        <v>1</v>
      </c>
      <c r="L308" s="230">
        <v>1</v>
      </c>
      <c r="M308" s="230">
        <v>1</v>
      </c>
    </row>
    <row r="309" spans="1:13" x14ac:dyDescent="0.3">
      <c r="A309" s="1" t="s">
        <v>323</v>
      </c>
      <c r="B309" s="230">
        <v>0</v>
      </c>
      <c r="C309" s="230">
        <v>0</v>
      </c>
      <c r="D309" s="230">
        <v>0</v>
      </c>
      <c r="E309" s="230">
        <v>0</v>
      </c>
      <c r="F309" s="230">
        <v>1</v>
      </c>
      <c r="G309" s="230">
        <v>1</v>
      </c>
      <c r="H309" s="230">
        <v>1</v>
      </c>
      <c r="I309" s="230">
        <v>1</v>
      </c>
      <c r="J309" s="230">
        <v>1</v>
      </c>
      <c r="K309" s="230">
        <v>1</v>
      </c>
      <c r="L309" s="230">
        <v>2</v>
      </c>
      <c r="M309" s="230">
        <v>2</v>
      </c>
    </row>
    <row r="310" spans="1:13" x14ac:dyDescent="0.3">
      <c r="A310" s="1" t="s">
        <v>358</v>
      </c>
      <c r="B310" s="230">
        <v>0</v>
      </c>
      <c r="C310" s="230">
        <v>0</v>
      </c>
      <c r="D310" s="230">
        <v>0</v>
      </c>
      <c r="E310" s="230">
        <v>0</v>
      </c>
      <c r="F310" s="230">
        <v>0</v>
      </c>
      <c r="G310" s="230">
        <v>0</v>
      </c>
      <c r="H310" s="230">
        <v>0</v>
      </c>
      <c r="I310" s="230">
        <v>0</v>
      </c>
      <c r="J310" s="230">
        <v>0</v>
      </c>
      <c r="K310" s="230">
        <v>5</v>
      </c>
      <c r="L310" s="230">
        <v>5</v>
      </c>
      <c r="M310" s="230">
        <v>5</v>
      </c>
    </row>
    <row r="311" spans="1:13" x14ac:dyDescent="0.3">
      <c r="A311" s="1" t="s">
        <v>325</v>
      </c>
      <c r="B311" s="230">
        <v>1</v>
      </c>
      <c r="C311" s="230">
        <v>3</v>
      </c>
      <c r="D311" s="230">
        <v>3</v>
      </c>
      <c r="E311" s="230">
        <v>6</v>
      </c>
      <c r="F311" s="230">
        <v>7</v>
      </c>
      <c r="G311" s="230">
        <v>12</v>
      </c>
      <c r="H311" s="230">
        <v>12</v>
      </c>
      <c r="I311" s="230">
        <v>13</v>
      </c>
      <c r="J311" s="230">
        <v>19</v>
      </c>
      <c r="K311" s="230">
        <v>24</v>
      </c>
      <c r="L311" s="230">
        <v>31</v>
      </c>
      <c r="M311" s="230">
        <v>35</v>
      </c>
    </row>
    <row r="312" spans="1:13" x14ac:dyDescent="0.3">
      <c r="A312" s="1" t="s">
        <v>299</v>
      </c>
      <c r="B312" s="230">
        <v>-38</v>
      </c>
      <c r="C312" s="230">
        <v>-76</v>
      </c>
      <c r="D312" s="230">
        <v>-113</v>
      </c>
      <c r="E312" s="230">
        <v>-148</v>
      </c>
      <c r="F312" s="230">
        <v>-182</v>
      </c>
      <c r="G312" s="230">
        <v>-216</v>
      </c>
      <c r="H312" s="230">
        <v>-216</v>
      </c>
      <c r="I312" s="230">
        <v>-252</v>
      </c>
      <c r="J312" s="230">
        <v>-283</v>
      </c>
      <c r="K312" s="230">
        <v>-314</v>
      </c>
      <c r="L312" s="230">
        <v>-346</v>
      </c>
      <c r="M312" s="230">
        <v>-380</v>
      </c>
    </row>
    <row r="313" spans="1:13" x14ac:dyDescent="0.3">
      <c r="A313" s="1" t="s">
        <v>351</v>
      </c>
      <c r="B313" s="230">
        <v>-2</v>
      </c>
      <c r="C313" s="230">
        <v>-3</v>
      </c>
      <c r="D313" s="230">
        <v>-5</v>
      </c>
      <c r="E313" s="230">
        <v>-6</v>
      </c>
      <c r="F313" s="230">
        <v>-6</v>
      </c>
      <c r="G313" s="230">
        <v>-7</v>
      </c>
      <c r="H313" s="230">
        <v>-7</v>
      </c>
      <c r="I313" s="230">
        <v>-7</v>
      </c>
      <c r="J313" s="230">
        <v>-8</v>
      </c>
      <c r="K313" s="230">
        <v>-9</v>
      </c>
      <c r="L313" s="230">
        <v>-9</v>
      </c>
      <c r="M313" s="230">
        <v>-10</v>
      </c>
    </row>
    <row r="314" spans="1:13" x14ac:dyDescent="0.3">
      <c r="A314" s="1" t="s">
        <v>339</v>
      </c>
      <c r="B314" s="230">
        <v>-7</v>
      </c>
      <c r="C314" s="230">
        <v>-14</v>
      </c>
      <c r="D314" s="230">
        <v>-27</v>
      </c>
      <c r="E314" s="230">
        <v>-27</v>
      </c>
      <c r="F314" s="230">
        <v>-31</v>
      </c>
      <c r="G314" s="230">
        <v>-35</v>
      </c>
      <c r="H314" s="230">
        <v>-36</v>
      </c>
      <c r="I314" s="230">
        <v>-37</v>
      </c>
      <c r="J314" s="230">
        <v>-38</v>
      </c>
      <c r="K314" s="230">
        <v>-38</v>
      </c>
      <c r="L314" s="230">
        <v>-39</v>
      </c>
      <c r="M314" s="230">
        <v>-40</v>
      </c>
    </row>
    <row r="315" spans="1:13" x14ac:dyDescent="0.3">
      <c r="A315" s="1" t="s">
        <v>326</v>
      </c>
      <c r="B315" s="230">
        <v>-1</v>
      </c>
      <c r="C315" s="230">
        <v>-2</v>
      </c>
      <c r="D315" s="230">
        <v>-3</v>
      </c>
      <c r="E315" s="230">
        <v>-5</v>
      </c>
      <c r="F315" s="230">
        <v>-5</v>
      </c>
      <c r="G315" s="230">
        <v>-10</v>
      </c>
      <c r="H315" s="230">
        <v>-10</v>
      </c>
      <c r="I315" s="230">
        <v>-11</v>
      </c>
      <c r="J315" s="230">
        <v>-16</v>
      </c>
      <c r="K315" s="230">
        <v>-20</v>
      </c>
      <c r="L315" s="230">
        <v>-26</v>
      </c>
      <c r="M315" s="230">
        <v>-30</v>
      </c>
    </row>
    <row r="316" spans="1:13" x14ac:dyDescent="0.3">
      <c r="B316" s="230"/>
      <c r="C316" s="230"/>
      <c r="D316" s="230"/>
      <c r="E316" s="230"/>
      <c r="F316" s="230"/>
      <c r="G316" s="230"/>
      <c r="H316" s="230"/>
      <c r="I316" s="230"/>
      <c r="J316" s="230"/>
      <c r="K316" s="230"/>
      <c r="L316" s="230"/>
      <c r="M316" s="230"/>
    </row>
    <row r="317" spans="1:13" x14ac:dyDescent="0.3">
      <c r="A317" s="1" t="s">
        <v>359</v>
      </c>
      <c r="B317" s="230"/>
      <c r="C317" s="230"/>
      <c r="D317" s="230"/>
      <c r="E317" s="230"/>
      <c r="F317" s="230"/>
      <c r="G317" s="230"/>
      <c r="H317" s="230"/>
      <c r="I317" s="230"/>
      <c r="J317" s="230"/>
      <c r="K317" s="230"/>
      <c r="L317" s="230"/>
      <c r="M317" s="230"/>
    </row>
    <row r="318" spans="1:13" x14ac:dyDescent="0.3">
      <c r="A318" s="1" t="s">
        <v>247</v>
      </c>
      <c r="B318" s="230">
        <v>658</v>
      </c>
      <c r="C318" s="230">
        <v>1334</v>
      </c>
      <c r="D318" s="230">
        <v>1938</v>
      </c>
      <c r="E318" s="230">
        <v>2443</v>
      </c>
      <c r="F318" s="230">
        <v>3072</v>
      </c>
      <c r="G318" s="230">
        <v>3042</v>
      </c>
      <c r="H318" s="230">
        <v>3733</v>
      </c>
      <c r="I318" s="230">
        <v>4335</v>
      </c>
      <c r="J318" s="230">
        <v>5125</v>
      </c>
      <c r="K318" s="230">
        <v>5760</v>
      </c>
      <c r="L318" s="230">
        <v>6299</v>
      </c>
      <c r="M318" s="230">
        <v>6995</v>
      </c>
    </row>
    <row r="319" spans="1:13" x14ac:dyDescent="0.3">
      <c r="A319" s="1" t="s">
        <v>265</v>
      </c>
      <c r="B319" s="230">
        <v>137</v>
      </c>
      <c r="C319" s="230">
        <v>293</v>
      </c>
      <c r="D319" s="230">
        <v>410</v>
      </c>
      <c r="E319" s="230">
        <v>542</v>
      </c>
      <c r="F319" s="230">
        <v>673</v>
      </c>
      <c r="G319" s="230">
        <v>653</v>
      </c>
      <c r="H319" s="230">
        <v>785</v>
      </c>
      <c r="I319" s="230">
        <v>920</v>
      </c>
      <c r="J319" s="230">
        <v>1066</v>
      </c>
      <c r="K319" s="230">
        <v>1203</v>
      </c>
      <c r="L319" s="230">
        <v>1346</v>
      </c>
      <c r="M319" s="230">
        <v>1500</v>
      </c>
    </row>
    <row r="320" spans="1:13" x14ac:dyDescent="0.3">
      <c r="A320" s="1" t="s">
        <v>330</v>
      </c>
      <c r="B320" s="230">
        <v>279</v>
      </c>
      <c r="C320" s="230">
        <v>547</v>
      </c>
      <c r="D320" s="230">
        <v>798</v>
      </c>
      <c r="E320" s="230">
        <v>1054</v>
      </c>
      <c r="F320" s="230">
        <v>1311</v>
      </c>
      <c r="G320" s="230">
        <v>1254</v>
      </c>
      <c r="H320" s="230">
        <v>1512</v>
      </c>
      <c r="I320" s="230">
        <v>1847</v>
      </c>
      <c r="J320" s="230">
        <v>2183</v>
      </c>
      <c r="K320" s="230">
        <v>2544</v>
      </c>
      <c r="L320" s="230">
        <v>2899</v>
      </c>
      <c r="M320" s="230">
        <v>3250</v>
      </c>
    </row>
    <row r="321" spans="1:13" x14ac:dyDescent="0.3">
      <c r="A321" s="1" t="s">
        <v>279</v>
      </c>
      <c r="B321" s="230">
        <v>20</v>
      </c>
      <c r="C321" s="230">
        <v>40</v>
      </c>
      <c r="D321" s="230">
        <v>60</v>
      </c>
      <c r="E321" s="230">
        <v>79</v>
      </c>
      <c r="F321" s="230">
        <v>98</v>
      </c>
      <c r="G321" s="230">
        <v>94</v>
      </c>
      <c r="H321" s="230">
        <v>113</v>
      </c>
      <c r="I321" s="230">
        <v>127</v>
      </c>
      <c r="J321" s="230">
        <v>141</v>
      </c>
      <c r="K321" s="230">
        <v>156</v>
      </c>
      <c r="L321" s="230">
        <v>183</v>
      </c>
      <c r="M321" s="230">
        <v>200</v>
      </c>
    </row>
    <row r="322" spans="1:13" x14ac:dyDescent="0.3">
      <c r="A322" s="1" t="s">
        <v>360</v>
      </c>
      <c r="B322" s="230">
        <v>79</v>
      </c>
      <c r="C322" s="230">
        <v>158</v>
      </c>
      <c r="D322" s="230">
        <v>248</v>
      </c>
      <c r="E322" s="230">
        <v>337</v>
      </c>
      <c r="F322" s="230">
        <v>425</v>
      </c>
      <c r="G322" s="230">
        <v>412</v>
      </c>
      <c r="H322" s="230">
        <v>500</v>
      </c>
      <c r="I322" s="230">
        <v>500</v>
      </c>
      <c r="J322" s="230">
        <v>500</v>
      </c>
      <c r="K322" s="230">
        <v>500</v>
      </c>
      <c r="L322" s="230">
        <v>500</v>
      </c>
      <c r="M322" s="230">
        <v>500</v>
      </c>
    </row>
    <row r="323" spans="1:13" x14ac:dyDescent="0.3">
      <c r="A323" s="1" t="s">
        <v>280</v>
      </c>
      <c r="B323" s="230">
        <v>0</v>
      </c>
      <c r="C323" s="230">
        <v>8</v>
      </c>
      <c r="D323" s="230">
        <v>23</v>
      </c>
      <c r="E323" s="230">
        <v>31</v>
      </c>
      <c r="F323" s="230">
        <v>44</v>
      </c>
      <c r="G323" s="230">
        <v>54</v>
      </c>
      <c r="H323" s="230">
        <v>79</v>
      </c>
      <c r="I323" s="230">
        <v>79</v>
      </c>
      <c r="J323" s="230">
        <v>83</v>
      </c>
      <c r="K323" s="230">
        <v>84</v>
      </c>
      <c r="L323" s="230">
        <v>84</v>
      </c>
      <c r="M323" s="230">
        <v>100</v>
      </c>
    </row>
    <row r="324" spans="1:13" x14ac:dyDescent="0.3">
      <c r="A324" s="1" t="s">
        <v>281</v>
      </c>
      <c r="B324" s="230">
        <v>0</v>
      </c>
      <c r="C324" s="230">
        <v>0</v>
      </c>
      <c r="D324" s="230">
        <v>0</v>
      </c>
      <c r="E324" s="230">
        <v>0</v>
      </c>
      <c r="F324" s="230">
        <v>0</v>
      </c>
      <c r="G324" s="230">
        <v>0</v>
      </c>
      <c r="H324" s="230">
        <v>0</v>
      </c>
      <c r="I324" s="230">
        <v>0</v>
      </c>
      <c r="J324" s="230">
        <v>0</v>
      </c>
      <c r="K324" s="230">
        <v>0</v>
      </c>
      <c r="L324" s="230">
        <v>4</v>
      </c>
      <c r="M324" s="230">
        <v>4</v>
      </c>
    </row>
    <row r="325" spans="1:13" x14ac:dyDescent="0.3">
      <c r="A325" s="1" t="s">
        <v>331</v>
      </c>
      <c r="B325" s="230">
        <v>0</v>
      </c>
      <c r="C325" s="230">
        <v>5</v>
      </c>
      <c r="D325" s="230">
        <v>5</v>
      </c>
      <c r="E325" s="230">
        <v>5</v>
      </c>
      <c r="F325" s="230">
        <v>9</v>
      </c>
      <c r="G325" s="230">
        <v>9</v>
      </c>
      <c r="H325" s="230">
        <v>9</v>
      </c>
      <c r="I325" s="230">
        <v>9</v>
      </c>
      <c r="J325" s="230">
        <v>13</v>
      </c>
      <c r="K325" s="230">
        <v>16</v>
      </c>
      <c r="L325" s="230">
        <v>17</v>
      </c>
      <c r="M325" s="230">
        <v>30</v>
      </c>
    </row>
    <row r="326" spans="1:13" x14ac:dyDescent="0.3">
      <c r="A326" s="1" t="s">
        <v>282</v>
      </c>
      <c r="B326" s="230">
        <v>1</v>
      </c>
      <c r="C326" s="230">
        <v>1</v>
      </c>
      <c r="D326" s="230">
        <v>2</v>
      </c>
      <c r="E326" s="230">
        <v>2</v>
      </c>
      <c r="F326" s="230">
        <v>3</v>
      </c>
      <c r="G326" s="230">
        <v>3</v>
      </c>
      <c r="H326" s="230">
        <v>4</v>
      </c>
      <c r="I326" s="230">
        <v>4</v>
      </c>
      <c r="J326" s="230">
        <v>5</v>
      </c>
      <c r="K326" s="230">
        <v>5</v>
      </c>
      <c r="L326" s="230">
        <v>6</v>
      </c>
      <c r="M326" s="230">
        <v>6</v>
      </c>
    </row>
    <row r="327" spans="1:13" x14ac:dyDescent="0.3">
      <c r="A327" s="1" t="s">
        <v>251</v>
      </c>
      <c r="B327" s="230">
        <v>0</v>
      </c>
      <c r="C327" s="230">
        <v>52</v>
      </c>
      <c r="D327" s="230">
        <v>82</v>
      </c>
      <c r="E327" s="230">
        <v>108</v>
      </c>
      <c r="F327" s="230">
        <v>133</v>
      </c>
      <c r="G327" s="230">
        <v>161</v>
      </c>
      <c r="H327" s="230">
        <v>188</v>
      </c>
      <c r="I327" s="230">
        <v>217</v>
      </c>
      <c r="J327" s="230">
        <v>250</v>
      </c>
      <c r="K327" s="230">
        <v>250</v>
      </c>
      <c r="L327" s="230">
        <v>248</v>
      </c>
      <c r="M327" s="230">
        <v>279</v>
      </c>
    </row>
    <row r="328" spans="1:13" x14ac:dyDescent="0.3">
      <c r="A328" s="1" t="s">
        <v>321</v>
      </c>
      <c r="B328" s="230">
        <v>50</v>
      </c>
      <c r="C328" s="230">
        <v>102</v>
      </c>
      <c r="D328" s="230">
        <v>148</v>
      </c>
      <c r="E328" s="230">
        <v>198</v>
      </c>
      <c r="F328" s="230">
        <v>248</v>
      </c>
      <c r="G328" s="230">
        <v>297</v>
      </c>
      <c r="H328" s="230">
        <v>349</v>
      </c>
      <c r="I328" s="230">
        <v>398</v>
      </c>
      <c r="J328" s="230">
        <v>447</v>
      </c>
      <c r="K328" s="230">
        <v>501</v>
      </c>
      <c r="L328" s="230">
        <v>552</v>
      </c>
      <c r="M328" s="230">
        <v>606</v>
      </c>
    </row>
    <row r="329" spans="1:13" x14ac:dyDescent="0.3">
      <c r="A329" s="1" t="s">
        <v>252</v>
      </c>
      <c r="B329" s="230">
        <v>85</v>
      </c>
      <c r="C329" s="230">
        <v>172</v>
      </c>
      <c r="D329" s="230">
        <v>252</v>
      </c>
      <c r="E329" s="230">
        <v>333</v>
      </c>
      <c r="F329" s="230">
        <v>415</v>
      </c>
      <c r="G329" s="230">
        <v>411</v>
      </c>
      <c r="H329" s="230">
        <v>495</v>
      </c>
      <c r="I329" s="230">
        <v>572</v>
      </c>
      <c r="J329" s="230">
        <v>655</v>
      </c>
      <c r="K329" s="230">
        <v>740</v>
      </c>
      <c r="L329" s="230">
        <v>823</v>
      </c>
      <c r="M329" s="230">
        <v>913</v>
      </c>
    </row>
    <row r="330" spans="1:13" x14ac:dyDescent="0.3">
      <c r="A330" s="1" t="s">
        <v>283</v>
      </c>
      <c r="B330" s="230">
        <v>0</v>
      </c>
      <c r="C330" s="230">
        <v>0</v>
      </c>
      <c r="D330" s="230">
        <v>0</v>
      </c>
      <c r="E330" s="230">
        <v>3</v>
      </c>
      <c r="F330" s="230">
        <v>3</v>
      </c>
      <c r="G330" s="230">
        <v>12</v>
      </c>
      <c r="H330" s="230">
        <v>12</v>
      </c>
      <c r="I330" s="230">
        <v>12</v>
      </c>
      <c r="J330" s="230">
        <v>14</v>
      </c>
      <c r="K330" s="230">
        <v>15</v>
      </c>
      <c r="L330" s="230">
        <v>15</v>
      </c>
      <c r="M330" s="230">
        <v>15</v>
      </c>
    </row>
    <row r="331" spans="1:13" x14ac:dyDescent="0.3">
      <c r="A331" s="1" t="s">
        <v>333</v>
      </c>
      <c r="B331" s="230">
        <v>0</v>
      </c>
      <c r="C331" s="230">
        <v>0</v>
      </c>
      <c r="D331" s="230">
        <v>0</v>
      </c>
      <c r="E331" s="230">
        <v>1</v>
      </c>
      <c r="F331" s="230">
        <v>1</v>
      </c>
      <c r="G331" s="230">
        <v>1</v>
      </c>
      <c r="H331" s="230">
        <v>1</v>
      </c>
      <c r="I331" s="230">
        <v>1</v>
      </c>
      <c r="J331" s="230">
        <v>2</v>
      </c>
      <c r="K331" s="230">
        <v>2</v>
      </c>
      <c r="L331" s="230">
        <v>2</v>
      </c>
      <c r="M331" s="230">
        <v>3</v>
      </c>
    </row>
    <row r="332" spans="1:13" x14ac:dyDescent="0.3">
      <c r="A332" s="1" t="s">
        <v>334</v>
      </c>
      <c r="B332" s="230">
        <v>0</v>
      </c>
      <c r="C332" s="230">
        <v>0</v>
      </c>
      <c r="D332" s="230">
        <v>0</v>
      </c>
      <c r="E332" s="230">
        <v>0</v>
      </c>
      <c r="F332" s="230">
        <v>5</v>
      </c>
      <c r="G332" s="230">
        <v>5</v>
      </c>
      <c r="H332" s="230">
        <v>5</v>
      </c>
      <c r="I332" s="230">
        <v>5</v>
      </c>
      <c r="J332" s="230">
        <v>5</v>
      </c>
      <c r="K332" s="230">
        <v>5</v>
      </c>
      <c r="L332" s="230">
        <v>5</v>
      </c>
      <c r="M332" s="230">
        <v>5</v>
      </c>
    </row>
    <row r="333" spans="1:13" x14ac:dyDescent="0.3">
      <c r="A333" s="1" t="s">
        <v>336</v>
      </c>
      <c r="B333" s="230">
        <v>1</v>
      </c>
      <c r="C333" s="230">
        <v>1</v>
      </c>
      <c r="D333" s="230">
        <v>1</v>
      </c>
      <c r="E333" s="230">
        <v>8</v>
      </c>
      <c r="F333" s="230">
        <v>11</v>
      </c>
      <c r="G333" s="230">
        <v>14</v>
      </c>
      <c r="H333" s="230">
        <v>14</v>
      </c>
      <c r="I333" s="230">
        <v>14</v>
      </c>
      <c r="J333" s="230">
        <v>21</v>
      </c>
      <c r="K333" s="230">
        <v>22</v>
      </c>
      <c r="L333" s="230">
        <v>26</v>
      </c>
      <c r="M333" s="230">
        <v>30</v>
      </c>
    </row>
    <row r="334" spans="1:13" x14ac:dyDescent="0.3">
      <c r="A334" s="1" t="s">
        <v>337</v>
      </c>
      <c r="B334" s="230">
        <v>2</v>
      </c>
      <c r="C334" s="230">
        <v>2</v>
      </c>
      <c r="D334" s="230">
        <v>9</v>
      </c>
      <c r="E334" s="230">
        <v>9</v>
      </c>
      <c r="F334" s="230">
        <v>9</v>
      </c>
      <c r="G334" s="230">
        <v>9</v>
      </c>
      <c r="H334" s="230">
        <v>9</v>
      </c>
      <c r="I334" s="230">
        <v>9</v>
      </c>
      <c r="J334" s="230">
        <v>102</v>
      </c>
      <c r="K334" s="230">
        <v>108</v>
      </c>
      <c r="L334" s="230">
        <v>110</v>
      </c>
      <c r="M334" s="230">
        <v>110</v>
      </c>
    </row>
    <row r="335" spans="1:13" x14ac:dyDescent="0.3">
      <c r="A335" s="1" t="s">
        <v>345</v>
      </c>
      <c r="B335" s="230">
        <v>0</v>
      </c>
      <c r="C335" s="230">
        <v>0</v>
      </c>
      <c r="D335" s="230">
        <v>1</v>
      </c>
      <c r="E335" s="230">
        <v>8</v>
      </c>
      <c r="F335" s="230">
        <v>11</v>
      </c>
      <c r="G335" s="230">
        <v>12</v>
      </c>
      <c r="H335" s="230">
        <v>12</v>
      </c>
      <c r="I335" s="230">
        <v>16</v>
      </c>
      <c r="J335" s="230">
        <v>25</v>
      </c>
      <c r="K335" s="230">
        <v>28</v>
      </c>
      <c r="L335" s="230">
        <v>28</v>
      </c>
      <c r="M335" s="230">
        <v>38</v>
      </c>
    </row>
    <row r="336" spans="1:13" x14ac:dyDescent="0.3">
      <c r="A336" s="1" t="s">
        <v>313</v>
      </c>
      <c r="B336" s="230">
        <v>1</v>
      </c>
      <c r="C336" s="230">
        <v>1</v>
      </c>
      <c r="D336" s="230">
        <v>1</v>
      </c>
      <c r="E336" s="230">
        <v>3</v>
      </c>
      <c r="F336" s="230">
        <v>4</v>
      </c>
      <c r="G336" s="230">
        <v>5</v>
      </c>
      <c r="H336" s="230">
        <v>5</v>
      </c>
      <c r="I336" s="230">
        <v>6</v>
      </c>
      <c r="J336" s="230">
        <v>8</v>
      </c>
      <c r="K336" s="230">
        <v>11</v>
      </c>
      <c r="L336" s="230">
        <v>13</v>
      </c>
      <c r="M336" s="230">
        <v>14</v>
      </c>
    </row>
    <row r="337" spans="1:13" x14ac:dyDescent="0.3">
      <c r="A337" s="1" t="s">
        <v>347</v>
      </c>
      <c r="B337" s="230">
        <v>0</v>
      </c>
      <c r="C337" s="230">
        <v>1</v>
      </c>
      <c r="D337" s="230">
        <v>0</v>
      </c>
      <c r="E337" s="230">
        <v>0</v>
      </c>
      <c r="F337" s="230">
        <v>1</v>
      </c>
      <c r="G337" s="230">
        <v>1</v>
      </c>
      <c r="H337" s="230">
        <v>1</v>
      </c>
      <c r="I337" s="230">
        <v>1</v>
      </c>
      <c r="J337" s="230">
        <v>0</v>
      </c>
      <c r="K337" s="230">
        <v>0</v>
      </c>
      <c r="L337" s="230">
        <v>1</v>
      </c>
      <c r="M337" s="230">
        <v>1</v>
      </c>
    </row>
    <row r="338" spans="1:13" x14ac:dyDescent="0.3">
      <c r="A338" s="1" t="s">
        <v>285</v>
      </c>
      <c r="B338" s="230">
        <v>0</v>
      </c>
      <c r="C338" s="230">
        <v>0</v>
      </c>
      <c r="D338" s="230">
        <v>0</v>
      </c>
      <c r="E338" s="230">
        <v>0</v>
      </c>
      <c r="F338" s="230">
        <v>0</v>
      </c>
      <c r="G338" s="230">
        <v>5</v>
      </c>
      <c r="H338" s="230">
        <v>5</v>
      </c>
      <c r="I338" s="230">
        <v>5</v>
      </c>
      <c r="J338" s="230">
        <v>5</v>
      </c>
      <c r="K338" s="230">
        <v>5</v>
      </c>
      <c r="L338" s="230">
        <v>5</v>
      </c>
      <c r="M338" s="230">
        <v>5</v>
      </c>
    </row>
    <row r="339" spans="1:13" x14ac:dyDescent="0.3">
      <c r="A339" s="1" t="s">
        <v>348</v>
      </c>
      <c r="B339" s="230">
        <v>0</v>
      </c>
      <c r="C339" s="230">
        <v>0</v>
      </c>
      <c r="D339" s="230">
        <v>0</v>
      </c>
      <c r="E339" s="230">
        <v>0</v>
      </c>
      <c r="F339" s="230">
        <v>0</v>
      </c>
      <c r="G339" s="230">
        <v>0</v>
      </c>
      <c r="H339" s="230">
        <v>0</v>
      </c>
      <c r="I339" s="230">
        <v>0</v>
      </c>
      <c r="J339" s="230">
        <v>50</v>
      </c>
      <c r="K339" s="230">
        <v>50</v>
      </c>
      <c r="L339" s="230">
        <v>50</v>
      </c>
      <c r="M339" s="230">
        <v>50</v>
      </c>
    </row>
    <row r="340" spans="1:13" x14ac:dyDescent="0.3">
      <c r="A340" s="1" t="s">
        <v>287</v>
      </c>
      <c r="B340" s="230">
        <v>0</v>
      </c>
      <c r="C340" s="230">
        <v>0</v>
      </c>
      <c r="D340" s="230">
        <v>0</v>
      </c>
      <c r="E340" s="230">
        <v>0</v>
      </c>
      <c r="F340" s="230">
        <v>1</v>
      </c>
      <c r="G340" s="230">
        <v>1</v>
      </c>
      <c r="H340" s="230">
        <v>1</v>
      </c>
      <c r="I340" s="230">
        <v>5</v>
      </c>
      <c r="J340" s="230">
        <v>5</v>
      </c>
      <c r="K340" s="230">
        <v>5</v>
      </c>
      <c r="L340" s="230">
        <v>7</v>
      </c>
      <c r="M340" s="230">
        <v>7</v>
      </c>
    </row>
    <row r="341" spans="1:13" x14ac:dyDescent="0.3">
      <c r="A341" s="1" t="s">
        <v>266</v>
      </c>
      <c r="B341" s="230">
        <v>1</v>
      </c>
      <c r="C341" s="230">
        <v>1</v>
      </c>
      <c r="D341" s="230">
        <v>1</v>
      </c>
      <c r="E341" s="230">
        <v>3</v>
      </c>
      <c r="F341" s="230">
        <v>3</v>
      </c>
      <c r="G341" s="230">
        <v>3</v>
      </c>
      <c r="H341" s="230">
        <v>3</v>
      </c>
      <c r="I341" s="230">
        <v>3</v>
      </c>
      <c r="J341" s="230">
        <v>3</v>
      </c>
      <c r="K341" s="230">
        <v>3</v>
      </c>
      <c r="L341" s="230">
        <v>3</v>
      </c>
      <c r="M341" s="230">
        <v>3</v>
      </c>
    </row>
    <row r="342" spans="1:13" x14ac:dyDescent="0.3">
      <c r="A342" s="1" t="s">
        <v>289</v>
      </c>
      <c r="B342" s="230">
        <v>0</v>
      </c>
      <c r="C342" s="230">
        <v>0</v>
      </c>
      <c r="D342" s="230">
        <v>0</v>
      </c>
      <c r="E342" s="230">
        <v>0</v>
      </c>
      <c r="F342" s="230">
        <v>0</v>
      </c>
      <c r="G342" s="230">
        <v>1</v>
      </c>
      <c r="H342" s="230">
        <v>1</v>
      </c>
      <c r="I342" s="230">
        <v>1</v>
      </c>
      <c r="J342" s="230">
        <v>1</v>
      </c>
      <c r="K342" s="230">
        <v>1</v>
      </c>
      <c r="L342" s="230">
        <v>1</v>
      </c>
      <c r="M342" s="230">
        <v>1</v>
      </c>
    </row>
    <row r="343" spans="1:13" x14ac:dyDescent="0.3">
      <c r="A343" s="1" t="s">
        <v>290</v>
      </c>
      <c r="B343" s="230">
        <v>0</v>
      </c>
      <c r="C343" s="230">
        <v>2</v>
      </c>
      <c r="D343" s="230">
        <v>4</v>
      </c>
      <c r="E343" s="230">
        <v>4</v>
      </c>
      <c r="F343" s="230">
        <v>4</v>
      </c>
      <c r="G343" s="230">
        <v>5</v>
      </c>
      <c r="H343" s="230">
        <v>8</v>
      </c>
      <c r="I343" s="230">
        <v>8</v>
      </c>
      <c r="J343" s="230">
        <v>9</v>
      </c>
      <c r="K343" s="230">
        <v>9</v>
      </c>
      <c r="L343" s="230">
        <v>10</v>
      </c>
      <c r="M343" s="230">
        <v>12</v>
      </c>
    </row>
    <row r="344" spans="1:13" x14ac:dyDescent="0.3">
      <c r="A344" s="1" t="s">
        <v>292</v>
      </c>
      <c r="B344" s="230">
        <v>0</v>
      </c>
      <c r="C344" s="230">
        <v>0</v>
      </c>
      <c r="D344" s="230">
        <v>0</v>
      </c>
      <c r="E344" s="230">
        <v>0</v>
      </c>
      <c r="F344" s="230">
        <v>1</v>
      </c>
      <c r="G344" s="230">
        <v>2</v>
      </c>
      <c r="H344" s="230">
        <v>3</v>
      </c>
      <c r="I344" s="230">
        <v>3</v>
      </c>
      <c r="J344" s="230">
        <v>7</v>
      </c>
      <c r="K344" s="230">
        <v>11</v>
      </c>
      <c r="L344" s="230">
        <v>11</v>
      </c>
      <c r="M344" s="230">
        <v>11</v>
      </c>
    </row>
    <row r="345" spans="1:13" x14ac:dyDescent="0.3">
      <c r="A345" s="1" t="s">
        <v>293</v>
      </c>
      <c r="B345" s="230">
        <v>36</v>
      </c>
      <c r="C345" s="230">
        <v>36</v>
      </c>
      <c r="D345" s="230">
        <v>36</v>
      </c>
      <c r="E345" s="230">
        <v>36</v>
      </c>
      <c r="F345" s="230">
        <v>36</v>
      </c>
      <c r="G345" s="230">
        <v>36</v>
      </c>
      <c r="H345" s="230">
        <v>36</v>
      </c>
      <c r="I345" s="230">
        <v>36</v>
      </c>
      <c r="J345" s="230">
        <v>36</v>
      </c>
      <c r="K345" s="230">
        <v>36</v>
      </c>
      <c r="L345" s="230">
        <v>36</v>
      </c>
      <c r="M345" s="230">
        <v>36</v>
      </c>
    </row>
    <row r="346" spans="1:13" x14ac:dyDescent="0.3">
      <c r="A346" s="1" t="s">
        <v>295</v>
      </c>
      <c r="B346" s="230">
        <v>19</v>
      </c>
      <c r="C346" s="230">
        <v>19</v>
      </c>
      <c r="D346" s="230">
        <v>20</v>
      </c>
      <c r="E346" s="230">
        <v>20</v>
      </c>
      <c r="F346" s="230">
        <v>20</v>
      </c>
      <c r="G346" s="230">
        <v>20</v>
      </c>
      <c r="H346" s="230">
        <v>20</v>
      </c>
      <c r="I346" s="230">
        <v>20</v>
      </c>
      <c r="J346" s="230">
        <v>20</v>
      </c>
      <c r="K346" s="230">
        <v>20</v>
      </c>
      <c r="L346" s="230">
        <v>20</v>
      </c>
      <c r="M346" s="230">
        <v>20</v>
      </c>
    </row>
    <row r="347" spans="1:13" x14ac:dyDescent="0.3">
      <c r="A347" s="1" t="s">
        <v>356</v>
      </c>
      <c r="B347" s="230">
        <v>0</v>
      </c>
      <c r="C347" s="230">
        <v>0</v>
      </c>
      <c r="D347" s="230">
        <v>0</v>
      </c>
      <c r="E347" s="230">
        <v>5</v>
      </c>
      <c r="F347" s="230">
        <v>5</v>
      </c>
      <c r="G347" s="230">
        <v>5</v>
      </c>
      <c r="H347" s="230">
        <v>5</v>
      </c>
      <c r="I347" s="230">
        <v>5</v>
      </c>
      <c r="J347" s="230">
        <v>5</v>
      </c>
      <c r="K347" s="230">
        <v>5</v>
      </c>
      <c r="L347" s="230">
        <v>5</v>
      </c>
      <c r="M347" s="230">
        <v>5</v>
      </c>
    </row>
    <row r="348" spans="1:13" x14ac:dyDescent="0.3">
      <c r="A348" s="1" t="s">
        <v>315</v>
      </c>
      <c r="B348" s="230">
        <v>0</v>
      </c>
      <c r="C348" s="230">
        <v>0</v>
      </c>
      <c r="D348" s="230">
        <v>0</v>
      </c>
      <c r="E348" s="230">
        <v>0</v>
      </c>
      <c r="F348" s="230">
        <v>0</v>
      </c>
      <c r="G348" s="230">
        <v>15</v>
      </c>
      <c r="H348" s="230">
        <v>15</v>
      </c>
      <c r="I348" s="230">
        <v>15</v>
      </c>
      <c r="J348" s="230">
        <v>15</v>
      </c>
      <c r="K348" s="230">
        <v>15</v>
      </c>
      <c r="L348" s="230">
        <v>15</v>
      </c>
      <c r="M348" s="230">
        <v>15</v>
      </c>
    </row>
    <row r="349" spans="1:13" x14ac:dyDescent="0.3">
      <c r="A349" s="1" t="s">
        <v>297</v>
      </c>
      <c r="B349" s="230">
        <v>6</v>
      </c>
      <c r="C349" s="230">
        <v>6</v>
      </c>
      <c r="D349" s="230">
        <v>6</v>
      </c>
      <c r="E349" s="230">
        <v>6</v>
      </c>
      <c r="F349" s="230">
        <v>6</v>
      </c>
      <c r="G349" s="230">
        <v>13</v>
      </c>
      <c r="H349" s="230">
        <v>13</v>
      </c>
      <c r="I349" s="230">
        <v>13</v>
      </c>
      <c r="J349" s="230">
        <v>15</v>
      </c>
      <c r="K349" s="230">
        <v>15</v>
      </c>
      <c r="L349" s="230">
        <v>15</v>
      </c>
      <c r="M349" s="230">
        <v>15</v>
      </c>
    </row>
    <row r="350" spans="1:13" x14ac:dyDescent="0.3">
      <c r="A350" s="1" t="s">
        <v>323</v>
      </c>
      <c r="B350" s="230">
        <v>0</v>
      </c>
      <c r="C350" s="230">
        <v>0</v>
      </c>
      <c r="D350" s="230">
        <v>0</v>
      </c>
      <c r="E350" s="230">
        <v>0</v>
      </c>
      <c r="F350" s="230">
        <v>2</v>
      </c>
      <c r="G350" s="230">
        <v>2</v>
      </c>
      <c r="H350" s="230">
        <v>2</v>
      </c>
      <c r="I350" s="230">
        <v>2</v>
      </c>
      <c r="J350" s="230">
        <v>2</v>
      </c>
      <c r="K350" s="230">
        <v>2</v>
      </c>
      <c r="L350" s="230">
        <v>3</v>
      </c>
      <c r="M350" s="230">
        <v>3</v>
      </c>
    </row>
    <row r="351" spans="1:13" x14ac:dyDescent="0.3">
      <c r="A351" s="1" t="s">
        <v>358</v>
      </c>
      <c r="B351" s="230">
        <v>0</v>
      </c>
      <c r="C351" s="230">
        <v>0</v>
      </c>
      <c r="D351" s="230">
        <v>0</v>
      </c>
      <c r="E351" s="230">
        <v>0</v>
      </c>
      <c r="F351" s="230">
        <v>0</v>
      </c>
      <c r="G351" s="230">
        <v>0</v>
      </c>
      <c r="H351" s="230">
        <v>0</v>
      </c>
      <c r="I351" s="230">
        <v>0</v>
      </c>
      <c r="J351" s="230">
        <v>0</v>
      </c>
      <c r="K351" s="230">
        <v>5</v>
      </c>
      <c r="L351" s="230">
        <v>5</v>
      </c>
      <c r="M351" s="230">
        <v>5</v>
      </c>
    </row>
    <row r="352" spans="1:13" x14ac:dyDescent="0.3">
      <c r="A352" s="1" t="s">
        <v>325</v>
      </c>
      <c r="B352" s="230">
        <v>18</v>
      </c>
      <c r="C352" s="230">
        <v>18</v>
      </c>
      <c r="D352" s="230">
        <v>19</v>
      </c>
      <c r="E352" s="230">
        <v>35</v>
      </c>
      <c r="F352" s="230">
        <v>38</v>
      </c>
      <c r="G352" s="230">
        <v>46</v>
      </c>
      <c r="H352" s="230">
        <v>47</v>
      </c>
      <c r="I352" s="230">
        <v>49</v>
      </c>
      <c r="J352" s="230">
        <v>53</v>
      </c>
      <c r="K352" s="230">
        <v>56</v>
      </c>
      <c r="L352" s="230">
        <v>58</v>
      </c>
      <c r="M352" s="230">
        <v>60</v>
      </c>
    </row>
    <row r="353" spans="1:13" x14ac:dyDescent="0.3">
      <c r="A353" s="1" t="s">
        <v>299</v>
      </c>
      <c r="B353" s="230">
        <v>-57</v>
      </c>
      <c r="C353" s="230">
        <v>-110</v>
      </c>
      <c r="D353" s="230">
        <v>-165</v>
      </c>
      <c r="E353" s="230">
        <v>-218</v>
      </c>
      <c r="F353" s="230">
        <v>-270</v>
      </c>
      <c r="G353" s="230">
        <v>-322</v>
      </c>
      <c r="H353" s="230">
        <v>-322</v>
      </c>
      <c r="I353" s="230">
        <v>-366</v>
      </c>
      <c r="J353" s="230">
        <v>-411</v>
      </c>
      <c r="K353" s="230">
        <v>-456</v>
      </c>
      <c r="L353" s="230">
        <v>-503</v>
      </c>
      <c r="M353" s="230">
        <v>-550</v>
      </c>
    </row>
    <row r="354" spans="1:13" x14ac:dyDescent="0.3">
      <c r="A354" s="1" t="s">
        <v>351</v>
      </c>
      <c r="B354" s="230">
        <v>-2</v>
      </c>
      <c r="C354" s="230">
        <v>-4</v>
      </c>
      <c r="D354" s="230">
        <v>-5</v>
      </c>
      <c r="E354" s="230">
        <v>-8</v>
      </c>
      <c r="F354" s="230">
        <v>-10</v>
      </c>
      <c r="G354" s="230">
        <v>-13</v>
      </c>
      <c r="H354" s="230">
        <v>-13</v>
      </c>
      <c r="I354" s="230">
        <v>-15</v>
      </c>
      <c r="J354" s="230">
        <v>-17</v>
      </c>
      <c r="K354" s="230">
        <v>-18</v>
      </c>
      <c r="L354" s="230">
        <v>-22</v>
      </c>
      <c r="M354" s="230">
        <v>-25</v>
      </c>
    </row>
    <row r="355" spans="1:13" x14ac:dyDescent="0.3">
      <c r="A355" s="1" t="s">
        <v>339</v>
      </c>
      <c r="B355" s="230">
        <v>0</v>
      </c>
      <c r="C355" s="230">
        <v>0</v>
      </c>
      <c r="D355" s="230">
        <v>0</v>
      </c>
      <c r="E355" s="230">
        <v>-9</v>
      </c>
      <c r="F355" s="230">
        <v>-13</v>
      </c>
      <c r="G355" s="230">
        <v>-20</v>
      </c>
      <c r="H355" s="230">
        <v>-20</v>
      </c>
      <c r="I355" s="230">
        <v>-20</v>
      </c>
      <c r="J355" s="230">
        <v>-20</v>
      </c>
      <c r="K355" s="230">
        <v>-20</v>
      </c>
      <c r="L355" s="230">
        <v>-20</v>
      </c>
      <c r="M355" s="230">
        <v>-20</v>
      </c>
    </row>
    <row r="356" spans="1:13" x14ac:dyDescent="0.3">
      <c r="A356" s="1" t="s">
        <v>326</v>
      </c>
      <c r="B356" s="230">
        <v>-18</v>
      </c>
      <c r="C356" s="230">
        <v>-18</v>
      </c>
      <c r="D356" s="230">
        <v>-19</v>
      </c>
      <c r="E356" s="230">
        <v>-36</v>
      </c>
      <c r="F356" s="230">
        <v>-39</v>
      </c>
      <c r="G356" s="230">
        <v>-47</v>
      </c>
      <c r="H356" s="230">
        <v>-48</v>
      </c>
      <c r="I356" s="230">
        <v>-50</v>
      </c>
      <c r="J356" s="230">
        <v>-55</v>
      </c>
      <c r="K356" s="230">
        <v>-58</v>
      </c>
      <c r="L356" s="230">
        <v>-60</v>
      </c>
      <c r="M356" s="230">
        <v>-62</v>
      </c>
    </row>
    <row r="357" spans="1:13" x14ac:dyDescent="0.3">
      <c r="A357" s="1" t="s">
        <v>328</v>
      </c>
      <c r="B357" s="230">
        <v>0</v>
      </c>
      <c r="C357" s="230">
        <v>0</v>
      </c>
      <c r="D357" s="230">
        <v>0</v>
      </c>
      <c r="E357" s="230">
        <v>-115</v>
      </c>
      <c r="F357" s="230">
        <v>-115</v>
      </c>
      <c r="G357" s="230">
        <v>-115</v>
      </c>
      <c r="H357" s="230">
        <v>-115</v>
      </c>
      <c r="I357" s="230">
        <v>-115</v>
      </c>
      <c r="J357" s="230">
        <v>-115</v>
      </c>
      <c r="K357" s="230">
        <v>-115</v>
      </c>
      <c r="L357" s="230">
        <v>-200</v>
      </c>
      <c r="M357" s="230">
        <v>-200</v>
      </c>
    </row>
    <row r="358" spans="1:13" x14ac:dyDescent="0.3">
      <c r="B358" s="230"/>
      <c r="C358" s="230"/>
      <c r="D358" s="230"/>
      <c r="E358" s="230"/>
      <c r="F358" s="230"/>
      <c r="G358" s="230"/>
      <c r="H358" s="230"/>
      <c r="I358" s="230"/>
      <c r="J358" s="230"/>
      <c r="K358" s="230"/>
      <c r="L358" s="230"/>
      <c r="M358" s="230"/>
    </row>
    <row r="359" spans="1:13" x14ac:dyDescent="0.3">
      <c r="A359" s="1" t="s">
        <v>361</v>
      </c>
      <c r="B359" s="230"/>
      <c r="C359" s="230"/>
      <c r="D359" s="230"/>
      <c r="E359" s="230"/>
      <c r="F359" s="230"/>
      <c r="G359" s="230"/>
      <c r="H359" s="230"/>
      <c r="I359" s="230"/>
      <c r="J359" s="230"/>
      <c r="K359" s="230"/>
      <c r="L359" s="230"/>
      <c r="M359" s="230"/>
    </row>
    <row r="360" spans="1:13" x14ac:dyDescent="0.3">
      <c r="B360" s="230"/>
      <c r="C360" s="230"/>
      <c r="D360" s="230"/>
      <c r="E360" s="230"/>
      <c r="F360" s="230"/>
      <c r="G360" s="230"/>
      <c r="H360" s="230"/>
      <c r="I360" s="230"/>
      <c r="J360" s="230"/>
      <c r="K360" s="230"/>
      <c r="L360" s="230"/>
      <c r="M360" s="230"/>
    </row>
    <row r="361" spans="1:13" x14ac:dyDescent="0.3">
      <c r="A361" s="1" t="s">
        <v>362</v>
      </c>
      <c r="B361" s="230"/>
      <c r="C361" s="230"/>
      <c r="D361" s="230"/>
      <c r="E361" s="230"/>
      <c r="F361" s="230"/>
      <c r="G361" s="230"/>
      <c r="H361" s="230"/>
      <c r="I361" s="230"/>
      <c r="J361" s="230"/>
      <c r="K361" s="230"/>
      <c r="L361" s="230"/>
      <c r="M361" s="230"/>
    </row>
    <row r="362" spans="1:13" x14ac:dyDescent="0.3">
      <c r="A362" s="1" t="s">
        <v>247</v>
      </c>
      <c r="B362" s="230">
        <v>583</v>
      </c>
      <c r="C362" s="230">
        <v>1430</v>
      </c>
      <c r="D362" s="230">
        <v>2169</v>
      </c>
      <c r="E362" s="230">
        <v>2893</v>
      </c>
      <c r="F362" s="230">
        <v>3613</v>
      </c>
      <c r="G362" s="230">
        <v>3403</v>
      </c>
      <c r="H362" s="230">
        <v>4324</v>
      </c>
      <c r="I362" s="230">
        <v>4913</v>
      </c>
      <c r="J362" s="230">
        <v>5486</v>
      </c>
      <c r="K362" s="230">
        <v>5885</v>
      </c>
      <c r="L362" s="230">
        <v>6212</v>
      </c>
      <c r="M362" s="230">
        <v>6964</v>
      </c>
    </row>
    <row r="363" spans="1:13" x14ac:dyDescent="0.3">
      <c r="A363" s="1" t="s">
        <v>265</v>
      </c>
      <c r="B363" s="230">
        <v>665</v>
      </c>
      <c r="C363" s="230">
        <v>1346</v>
      </c>
      <c r="D363" s="230">
        <v>2028</v>
      </c>
      <c r="E363" s="230">
        <v>2704</v>
      </c>
      <c r="F363" s="230">
        <v>3368</v>
      </c>
      <c r="G363" s="230">
        <v>3254</v>
      </c>
      <c r="H363" s="230">
        <v>3920</v>
      </c>
      <c r="I363" s="230">
        <v>4436</v>
      </c>
      <c r="J363" s="230">
        <v>4950</v>
      </c>
      <c r="K363" s="230">
        <v>5376</v>
      </c>
      <c r="L363" s="230">
        <v>5774</v>
      </c>
      <c r="M363" s="230">
        <v>6397</v>
      </c>
    </row>
    <row r="364" spans="1:13" x14ac:dyDescent="0.3">
      <c r="A364" s="1" t="s">
        <v>280</v>
      </c>
      <c r="B364" s="230">
        <v>17</v>
      </c>
      <c r="C364" s="230">
        <v>39</v>
      </c>
      <c r="D364" s="230">
        <v>53</v>
      </c>
      <c r="E364" s="230">
        <v>73</v>
      </c>
      <c r="F364" s="230">
        <v>83</v>
      </c>
      <c r="G364" s="230">
        <v>98</v>
      </c>
      <c r="H364" s="230">
        <v>110</v>
      </c>
      <c r="I364" s="230">
        <v>112</v>
      </c>
      <c r="J364" s="230">
        <v>121</v>
      </c>
      <c r="K364" s="230">
        <v>131</v>
      </c>
      <c r="L364" s="230">
        <v>137</v>
      </c>
      <c r="M364" s="230">
        <v>150</v>
      </c>
    </row>
    <row r="365" spans="1:13" x14ac:dyDescent="0.3">
      <c r="A365" s="1" t="s">
        <v>282</v>
      </c>
      <c r="B365" s="230">
        <v>2</v>
      </c>
      <c r="C365" s="230">
        <v>5</v>
      </c>
      <c r="D365" s="230">
        <v>7</v>
      </c>
      <c r="E365" s="230">
        <v>9</v>
      </c>
      <c r="F365" s="230">
        <v>11</v>
      </c>
      <c r="G365" s="230">
        <v>13</v>
      </c>
      <c r="H365" s="230">
        <v>15</v>
      </c>
      <c r="I365" s="230">
        <v>16</v>
      </c>
      <c r="J365" s="230">
        <v>18</v>
      </c>
      <c r="K365" s="230">
        <v>19</v>
      </c>
      <c r="L365" s="230">
        <v>20</v>
      </c>
      <c r="M365" s="230">
        <v>22</v>
      </c>
    </row>
    <row r="366" spans="1:13" x14ac:dyDescent="0.3">
      <c r="A366" s="1" t="s">
        <v>251</v>
      </c>
      <c r="B366" s="230">
        <v>0</v>
      </c>
      <c r="C366" s="230">
        <v>256</v>
      </c>
      <c r="D366" s="230">
        <v>382</v>
      </c>
      <c r="E366" s="230">
        <v>528</v>
      </c>
      <c r="F366" s="230">
        <v>649</v>
      </c>
      <c r="G366" s="230">
        <v>753</v>
      </c>
      <c r="H366" s="230">
        <v>894</v>
      </c>
      <c r="I366" s="230">
        <v>984</v>
      </c>
      <c r="J366" s="230">
        <v>1078</v>
      </c>
      <c r="K366" s="230">
        <v>1071</v>
      </c>
      <c r="L366" s="230">
        <v>1062</v>
      </c>
      <c r="M366" s="230">
        <v>1182</v>
      </c>
    </row>
    <row r="367" spans="1:13" x14ac:dyDescent="0.3">
      <c r="A367" s="1" t="s">
        <v>252</v>
      </c>
      <c r="B367" s="230">
        <v>117</v>
      </c>
      <c r="C367" s="230">
        <v>247</v>
      </c>
      <c r="D367" s="230">
        <v>364</v>
      </c>
      <c r="E367" s="230">
        <v>480</v>
      </c>
      <c r="F367" s="230">
        <v>596</v>
      </c>
      <c r="G367" s="230">
        <v>597</v>
      </c>
      <c r="H367" s="230">
        <v>697</v>
      </c>
      <c r="I367" s="230">
        <v>780</v>
      </c>
      <c r="J367" s="230">
        <v>873</v>
      </c>
      <c r="K367" s="230">
        <v>931</v>
      </c>
      <c r="L367" s="230">
        <v>982</v>
      </c>
      <c r="M367" s="230">
        <v>1093</v>
      </c>
    </row>
    <row r="368" spans="1:13" x14ac:dyDescent="0.3">
      <c r="A368" s="1" t="s">
        <v>283</v>
      </c>
      <c r="B368" s="230">
        <v>1</v>
      </c>
      <c r="C368" s="230">
        <v>1</v>
      </c>
      <c r="D368" s="230">
        <v>2</v>
      </c>
      <c r="E368" s="230">
        <v>2</v>
      </c>
      <c r="F368" s="230">
        <v>2</v>
      </c>
      <c r="G368" s="230">
        <v>2</v>
      </c>
      <c r="H368" s="230">
        <v>4</v>
      </c>
      <c r="I368" s="230">
        <v>4</v>
      </c>
      <c r="J368" s="230">
        <v>4</v>
      </c>
      <c r="K368" s="230">
        <v>5</v>
      </c>
      <c r="L368" s="230">
        <v>5</v>
      </c>
      <c r="M368" s="230">
        <v>5</v>
      </c>
    </row>
    <row r="369" spans="1:13" x14ac:dyDescent="0.3">
      <c r="A369" s="1" t="s">
        <v>312</v>
      </c>
      <c r="B369" s="230">
        <v>0</v>
      </c>
      <c r="C369" s="230">
        <v>0</v>
      </c>
      <c r="D369" s="230">
        <v>0</v>
      </c>
      <c r="E369" s="230">
        <v>2</v>
      </c>
      <c r="F369" s="230">
        <v>2</v>
      </c>
      <c r="G369" s="230">
        <v>2</v>
      </c>
      <c r="H369" s="230">
        <v>2</v>
      </c>
      <c r="I369" s="230">
        <v>4</v>
      </c>
      <c r="J369" s="230">
        <v>4</v>
      </c>
      <c r="K369" s="230">
        <v>7</v>
      </c>
      <c r="L369" s="230">
        <v>7</v>
      </c>
      <c r="M369" s="230">
        <v>7</v>
      </c>
    </row>
    <row r="370" spans="1:13" x14ac:dyDescent="0.3">
      <c r="A370" s="1" t="s">
        <v>336</v>
      </c>
      <c r="B370" s="230">
        <v>0</v>
      </c>
      <c r="C370" s="230">
        <v>1</v>
      </c>
      <c r="D370" s="230">
        <v>2</v>
      </c>
      <c r="E370" s="230">
        <v>2</v>
      </c>
      <c r="F370" s="230">
        <v>3</v>
      </c>
      <c r="G370" s="230">
        <v>5</v>
      </c>
      <c r="H370" s="230">
        <v>5</v>
      </c>
      <c r="I370" s="230">
        <v>5</v>
      </c>
      <c r="J370" s="230">
        <v>5</v>
      </c>
      <c r="K370" s="230">
        <v>8</v>
      </c>
      <c r="L370" s="230">
        <v>8</v>
      </c>
      <c r="M370" s="230">
        <v>8</v>
      </c>
    </row>
    <row r="371" spans="1:13" x14ac:dyDescent="0.3">
      <c r="A371" s="1" t="s">
        <v>284</v>
      </c>
      <c r="B371" s="230">
        <v>0</v>
      </c>
      <c r="C371" s="230">
        <v>0</v>
      </c>
      <c r="D371" s="230">
        <v>1</v>
      </c>
      <c r="E371" s="230">
        <v>3</v>
      </c>
      <c r="F371" s="230">
        <v>7</v>
      </c>
      <c r="G371" s="230">
        <v>7</v>
      </c>
      <c r="H371" s="230">
        <v>8</v>
      </c>
      <c r="I371" s="230">
        <v>8</v>
      </c>
      <c r="J371" s="230">
        <v>8</v>
      </c>
      <c r="K371" s="230">
        <v>8</v>
      </c>
      <c r="L371" s="230">
        <v>8</v>
      </c>
      <c r="M371" s="230">
        <v>8</v>
      </c>
    </row>
    <row r="372" spans="1:13" x14ac:dyDescent="0.3">
      <c r="A372" s="1" t="s">
        <v>346</v>
      </c>
      <c r="B372" s="230">
        <v>0</v>
      </c>
      <c r="C372" s="230">
        <v>0</v>
      </c>
      <c r="D372" s="230">
        <v>0</v>
      </c>
      <c r="E372" s="230">
        <v>0</v>
      </c>
      <c r="F372" s="230">
        <v>1</v>
      </c>
      <c r="G372" s="230">
        <v>1</v>
      </c>
      <c r="H372" s="230">
        <v>1</v>
      </c>
      <c r="I372" s="230">
        <v>3</v>
      </c>
      <c r="J372" s="230">
        <v>3</v>
      </c>
      <c r="K372" s="230">
        <v>3</v>
      </c>
      <c r="L372" s="230">
        <v>3</v>
      </c>
      <c r="M372" s="230">
        <v>3</v>
      </c>
    </row>
    <row r="373" spans="1:13" x14ac:dyDescent="0.3">
      <c r="A373" s="1" t="s">
        <v>313</v>
      </c>
      <c r="B373" s="230">
        <v>9</v>
      </c>
      <c r="C373" s="230">
        <v>17</v>
      </c>
      <c r="D373" s="230">
        <v>64</v>
      </c>
      <c r="E373" s="230">
        <v>75</v>
      </c>
      <c r="F373" s="230">
        <v>120</v>
      </c>
      <c r="G373" s="230">
        <v>149</v>
      </c>
      <c r="H373" s="230">
        <v>151</v>
      </c>
      <c r="I373" s="230">
        <v>177</v>
      </c>
      <c r="J373" s="230">
        <v>182</v>
      </c>
      <c r="K373" s="230">
        <v>209</v>
      </c>
      <c r="L373" s="230">
        <v>223</v>
      </c>
      <c r="M373" s="230">
        <v>243</v>
      </c>
    </row>
    <row r="374" spans="1:13" x14ac:dyDescent="0.3">
      <c r="A374" s="1" t="s">
        <v>354</v>
      </c>
      <c r="B374" s="230">
        <v>0</v>
      </c>
      <c r="C374" s="230">
        <v>1</v>
      </c>
      <c r="D374" s="230">
        <v>4</v>
      </c>
      <c r="E374" s="230">
        <v>6</v>
      </c>
      <c r="F374" s="230">
        <v>8</v>
      </c>
      <c r="G374" s="230">
        <v>12</v>
      </c>
      <c r="H374" s="230">
        <v>15</v>
      </c>
      <c r="I374" s="230">
        <v>16</v>
      </c>
      <c r="J374" s="230">
        <v>16</v>
      </c>
      <c r="K374" s="230">
        <v>17</v>
      </c>
      <c r="L374" s="230">
        <v>18</v>
      </c>
      <c r="M374" s="230">
        <v>18</v>
      </c>
    </row>
    <row r="375" spans="1:13" x14ac:dyDescent="0.3">
      <c r="A375" s="1" t="s">
        <v>347</v>
      </c>
      <c r="B375" s="230">
        <v>0</v>
      </c>
      <c r="C375" s="230">
        <v>0</v>
      </c>
      <c r="D375" s="230">
        <v>0</v>
      </c>
      <c r="E375" s="230">
        <v>0</v>
      </c>
      <c r="F375" s="230">
        <v>0</v>
      </c>
      <c r="G375" s="230">
        <v>0</v>
      </c>
      <c r="H375" s="230">
        <v>1</v>
      </c>
      <c r="I375" s="230">
        <v>1</v>
      </c>
      <c r="J375" s="230">
        <v>1</v>
      </c>
      <c r="K375" s="230">
        <v>1</v>
      </c>
      <c r="L375" s="230">
        <v>1</v>
      </c>
      <c r="M375" s="230">
        <v>2</v>
      </c>
    </row>
    <row r="376" spans="1:13" x14ac:dyDescent="0.3">
      <c r="A376" s="1" t="s">
        <v>285</v>
      </c>
      <c r="B376" s="230">
        <v>0</v>
      </c>
      <c r="C376" s="230">
        <v>0</v>
      </c>
      <c r="D376" s="230">
        <v>0</v>
      </c>
      <c r="E376" s="230">
        <v>0</v>
      </c>
      <c r="F376" s="230">
        <v>0</v>
      </c>
      <c r="G376" s="230">
        <v>6</v>
      </c>
      <c r="H376" s="230">
        <v>6</v>
      </c>
      <c r="I376" s="230">
        <v>7</v>
      </c>
      <c r="J376" s="230">
        <v>7</v>
      </c>
      <c r="K376" s="230">
        <v>7</v>
      </c>
      <c r="L376" s="230">
        <v>7</v>
      </c>
      <c r="M376" s="230">
        <v>7</v>
      </c>
    </row>
    <row r="377" spans="1:13" x14ac:dyDescent="0.3">
      <c r="A377" s="1" t="s">
        <v>287</v>
      </c>
      <c r="B377" s="230">
        <v>0</v>
      </c>
      <c r="C377" s="230">
        <v>0</v>
      </c>
      <c r="D377" s="230">
        <v>0</v>
      </c>
      <c r="E377" s="230">
        <v>0</v>
      </c>
      <c r="F377" s="230">
        <v>1</v>
      </c>
      <c r="G377" s="230">
        <v>1</v>
      </c>
      <c r="H377" s="230">
        <v>1</v>
      </c>
      <c r="I377" s="230">
        <v>6</v>
      </c>
      <c r="J377" s="230">
        <v>6</v>
      </c>
      <c r="K377" s="230">
        <v>6</v>
      </c>
      <c r="L377" s="230">
        <v>8</v>
      </c>
      <c r="M377" s="230">
        <v>8</v>
      </c>
    </row>
    <row r="378" spans="1:13" x14ac:dyDescent="0.3">
      <c r="A378" s="1" t="s">
        <v>293</v>
      </c>
      <c r="B378" s="230">
        <v>21</v>
      </c>
      <c r="C378" s="230">
        <v>21</v>
      </c>
      <c r="D378" s="230">
        <v>21</v>
      </c>
      <c r="E378" s="230">
        <v>21</v>
      </c>
      <c r="F378" s="230">
        <v>21</v>
      </c>
      <c r="G378" s="230">
        <v>21</v>
      </c>
      <c r="H378" s="230">
        <v>21</v>
      </c>
      <c r="I378" s="230">
        <v>21</v>
      </c>
      <c r="J378" s="230">
        <v>21</v>
      </c>
      <c r="K378" s="230">
        <v>21</v>
      </c>
      <c r="L378" s="230">
        <v>21</v>
      </c>
      <c r="M378" s="230">
        <v>21</v>
      </c>
    </row>
    <row r="379" spans="1:13" x14ac:dyDescent="0.3">
      <c r="A379" s="1" t="s">
        <v>295</v>
      </c>
      <c r="B379" s="230">
        <v>7</v>
      </c>
      <c r="C379" s="230">
        <v>9</v>
      </c>
      <c r="D379" s="230">
        <v>9</v>
      </c>
      <c r="E379" s="230">
        <v>9</v>
      </c>
      <c r="F379" s="230">
        <v>9</v>
      </c>
      <c r="G379" s="230">
        <v>9</v>
      </c>
      <c r="H379" s="230">
        <v>9</v>
      </c>
      <c r="I379" s="230">
        <v>10</v>
      </c>
      <c r="J379" s="230">
        <v>10</v>
      </c>
      <c r="K379" s="230">
        <v>10</v>
      </c>
      <c r="L379" s="230">
        <v>10</v>
      </c>
      <c r="M379" s="230">
        <v>10</v>
      </c>
    </row>
    <row r="380" spans="1:13" x14ac:dyDescent="0.3">
      <c r="A380" s="1" t="s">
        <v>356</v>
      </c>
      <c r="B380" s="230">
        <v>0</v>
      </c>
      <c r="C380" s="230">
        <v>0</v>
      </c>
      <c r="D380" s="230">
        <v>0</v>
      </c>
      <c r="E380" s="230">
        <v>0</v>
      </c>
      <c r="F380" s="230">
        <v>0</v>
      </c>
      <c r="G380" s="230">
        <v>0</v>
      </c>
      <c r="H380" s="230">
        <v>0</v>
      </c>
      <c r="I380" s="230">
        <v>0</v>
      </c>
      <c r="J380" s="230">
        <v>0</v>
      </c>
      <c r="K380" s="230">
        <v>5</v>
      </c>
      <c r="L380" s="230">
        <v>5</v>
      </c>
      <c r="M380" s="230">
        <v>5</v>
      </c>
    </row>
    <row r="381" spans="1:13" x14ac:dyDescent="0.3">
      <c r="A381" s="1" t="s">
        <v>297</v>
      </c>
      <c r="B381" s="230">
        <v>2</v>
      </c>
      <c r="C381" s="230">
        <v>2</v>
      </c>
      <c r="D381" s="230">
        <v>4</v>
      </c>
      <c r="E381" s="230">
        <v>6</v>
      </c>
      <c r="F381" s="230">
        <v>14</v>
      </c>
      <c r="G381" s="230">
        <v>16</v>
      </c>
      <c r="H381" s="230">
        <v>16</v>
      </c>
      <c r="I381" s="230">
        <v>16</v>
      </c>
      <c r="J381" s="230">
        <v>18</v>
      </c>
      <c r="K381" s="230">
        <v>18</v>
      </c>
      <c r="L381" s="230">
        <v>18</v>
      </c>
      <c r="M381" s="230">
        <v>20</v>
      </c>
    </row>
    <row r="382" spans="1:13" x14ac:dyDescent="0.3">
      <c r="A382" s="1" t="s">
        <v>349</v>
      </c>
      <c r="B382" s="230">
        <v>0</v>
      </c>
      <c r="C382" s="230">
        <v>0</v>
      </c>
      <c r="D382" s="230">
        <v>0</v>
      </c>
      <c r="E382" s="230">
        <v>0</v>
      </c>
      <c r="F382" s="230">
        <v>0</v>
      </c>
      <c r="G382" s="230">
        <v>1</v>
      </c>
      <c r="H382" s="230">
        <v>1</v>
      </c>
      <c r="I382" s="230">
        <v>1</v>
      </c>
      <c r="J382" s="230">
        <v>1</v>
      </c>
      <c r="K382" s="230">
        <v>1</v>
      </c>
      <c r="L382" s="230">
        <v>1</v>
      </c>
      <c r="M382" s="230">
        <v>1</v>
      </c>
    </row>
    <row r="383" spans="1:13" x14ac:dyDescent="0.3">
      <c r="A383" s="1" t="s">
        <v>363</v>
      </c>
      <c r="B383" s="230">
        <v>0</v>
      </c>
      <c r="C383" s="230">
        <v>0</v>
      </c>
      <c r="D383" s="230">
        <v>0</v>
      </c>
      <c r="E383" s="230">
        <v>0</v>
      </c>
      <c r="F383" s="230">
        <v>0</v>
      </c>
      <c r="G383" s="230">
        <v>0</v>
      </c>
      <c r="H383" s="230">
        <v>0</v>
      </c>
      <c r="I383" s="230">
        <v>0</v>
      </c>
      <c r="J383" s="230">
        <v>0</v>
      </c>
      <c r="K383" s="230">
        <v>8</v>
      </c>
      <c r="L383" s="230">
        <v>8</v>
      </c>
      <c r="M383" s="230">
        <v>8</v>
      </c>
    </row>
    <row r="384" spans="1:13" x14ac:dyDescent="0.3">
      <c r="A384" s="1" t="s">
        <v>323</v>
      </c>
      <c r="B384" s="230">
        <v>0</v>
      </c>
      <c r="C384" s="230">
        <v>0</v>
      </c>
      <c r="D384" s="230">
        <v>0</v>
      </c>
      <c r="E384" s="230">
        <v>0</v>
      </c>
      <c r="F384" s="230">
        <v>2</v>
      </c>
      <c r="G384" s="230">
        <v>2</v>
      </c>
      <c r="H384" s="230">
        <v>2</v>
      </c>
      <c r="I384" s="230">
        <v>2</v>
      </c>
      <c r="J384" s="230">
        <v>2</v>
      </c>
      <c r="K384" s="230">
        <v>2</v>
      </c>
      <c r="L384" s="230">
        <v>3</v>
      </c>
      <c r="M384" s="230">
        <v>3</v>
      </c>
    </row>
    <row r="385" spans="1:13" x14ac:dyDescent="0.3">
      <c r="A385" s="1" t="s">
        <v>299</v>
      </c>
      <c r="B385" s="230">
        <v>-221</v>
      </c>
      <c r="C385" s="230">
        <v>-442</v>
      </c>
      <c r="D385" s="230">
        <v>-662</v>
      </c>
      <c r="E385" s="230">
        <v>-882</v>
      </c>
      <c r="F385" s="230">
        <v>-1103</v>
      </c>
      <c r="G385" s="230">
        <v>-1321</v>
      </c>
      <c r="H385" s="230">
        <v>-1321</v>
      </c>
      <c r="I385" s="230">
        <v>-1439</v>
      </c>
      <c r="J385" s="230">
        <v>-1553</v>
      </c>
      <c r="K385" s="230">
        <v>-1667</v>
      </c>
      <c r="L385" s="230">
        <v>-1782</v>
      </c>
      <c r="M385" s="230">
        <v>-1897</v>
      </c>
    </row>
    <row r="386" spans="1:13" x14ac:dyDescent="0.3">
      <c r="A386" s="1" t="s">
        <v>351</v>
      </c>
      <c r="B386" s="230">
        <v>-29</v>
      </c>
      <c r="C386" s="230">
        <v>-57</v>
      </c>
      <c r="D386" s="230">
        <v>-85</v>
      </c>
      <c r="E386" s="230">
        <v>-114</v>
      </c>
      <c r="F386" s="230">
        <v>-142</v>
      </c>
      <c r="G386" s="230">
        <v>-170</v>
      </c>
      <c r="H386" s="230">
        <v>-170</v>
      </c>
      <c r="I386" s="230">
        <v>-185</v>
      </c>
      <c r="J386" s="230">
        <v>-199</v>
      </c>
      <c r="K386" s="230">
        <v>-214</v>
      </c>
      <c r="L386" s="230">
        <v>-228</v>
      </c>
      <c r="M386" s="230">
        <v>-243</v>
      </c>
    </row>
    <row r="387" spans="1:13" x14ac:dyDescent="0.3">
      <c r="A387" s="1" t="s">
        <v>364</v>
      </c>
      <c r="B387" s="230">
        <v>-1</v>
      </c>
      <c r="C387" s="230">
        <v>-2</v>
      </c>
      <c r="D387" s="230">
        <v>-4</v>
      </c>
      <c r="E387" s="230">
        <v>-5</v>
      </c>
      <c r="F387" s="230">
        <v>-6</v>
      </c>
      <c r="G387" s="230">
        <v>-7</v>
      </c>
      <c r="H387" s="230">
        <v>-8</v>
      </c>
      <c r="I387" s="230">
        <v>-11</v>
      </c>
      <c r="J387" s="230">
        <v>-12</v>
      </c>
      <c r="K387" s="230">
        <v>-14</v>
      </c>
      <c r="L387" s="230">
        <v>-15</v>
      </c>
      <c r="M387" s="230">
        <v>-17</v>
      </c>
    </row>
    <row r="388" spans="1:13" x14ac:dyDescent="0.3">
      <c r="A388" s="1" t="s">
        <v>339</v>
      </c>
      <c r="B388" s="230">
        <v>-9</v>
      </c>
      <c r="C388" s="230">
        <v>-13</v>
      </c>
      <c r="D388" s="230">
        <v>-23</v>
      </c>
      <c r="E388" s="230">
        <v>-29</v>
      </c>
      <c r="F388" s="230">
        <v>-35</v>
      </c>
      <c r="G388" s="230">
        <v>-49</v>
      </c>
      <c r="H388" s="230">
        <v>-57</v>
      </c>
      <c r="I388" s="230">
        <v>-60</v>
      </c>
      <c r="J388" s="230">
        <v>-77</v>
      </c>
      <c r="K388" s="230">
        <v>-82</v>
      </c>
      <c r="L388" s="230">
        <v>-91</v>
      </c>
      <c r="M388" s="230">
        <v>-100</v>
      </c>
    </row>
    <row r="389" spans="1:13" x14ac:dyDescent="0.3">
      <c r="B389" s="230"/>
      <c r="C389" s="230"/>
      <c r="D389" s="230"/>
      <c r="E389" s="230"/>
      <c r="F389" s="230"/>
      <c r="G389" s="230"/>
      <c r="H389" s="230"/>
      <c r="I389" s="230"/>
      <c r="J389" s="230"/>
      <c r="K389" s="230"/>
      <c r="L389" s="230"/>
      <c r="M389" s="230"/>
    </row>
    <row r="390" spans="1:13" x14ac:dyDescent="0.3">
      <c r="A390" s="1" t="s">
        <v>365</v>
      </c>
      <c r="B390" s="230"/>
      <c r="C390" s="230"/>
      <c r="D390" s="230"/>
      <c r="E390" s="230"/>
      <c r="F390" s="230"/>
      <c r="G390" s="230"/>
      <c r="H390" s="230"/>
      <c r="I390" s="230"/>
      <c r="J390" s="230"/>
      <c r="K390" s="230"/>
      <c r="L390" s="230"/>
      <c r="M390" s="230"/>
    </row>
    <row r="391" spans="1:13" x14ac:dyDescent="0.3">
      <c r="A391" s="1" t="s">
        <v>247</v>
      </c>
      <c r="B391" s="230">
        <v>-4</v>
      </c>
      <c r="C391" s="230">
        <v>712</v>
      </c>
      <c r="D391" s="230">
        <v>1083</v>
      </c>
      <c r="E391" s="230">
        <v>1417</v>
      </c>
      <c r="F391" s="230">
        <v>1812</v>
      </c>
      <c r="G391" s="230">
        <v>1729</v>
      </c>
      <c r="H391" s="230">
        <v>2174</v>
      </c>
      <c r="I391" s="230">
        <v>2472</v>
      </c>
      <c r="J391" s="230">
        <v>2828</v>
      </c>
      <c r="K391" s="230">
        <v>3106</v>
      </c>
      <c r="L391" s="230">
        <v>3391</v>
      </c>
      <c r="M391" s="230">
        <v>3739</v>
      </c>
    </row>
    <row r="392" spans="1:13" x14ac:dyDescent="0.3">
      <c r="A392" s="1" t="s">
        <v>265</v>
      </c>
      <c r="B392" s="230">
        <v>0</v>
      </c>
      <c r="C392" s="230">
        <v>638</v>
      </c>
      <c r="D392" s="230">
        <v>978</v>
      </c>
      <c r="E392" s="230">
        <v>1291</v>
      </c>
      <c r="F392" s="230">
        <v>1630</v>
      </c>
      <c r="G392" s="230">
        <v>1563</v>
      </c>
      <c r="H392" s="230">
        <v>1881</v>
      </c>
      <c r="I392" s="230">
        <v>2149</v>
      </c>
      <c r="J392" s="230">
        <v>2478</v>
      </c>
      <c r="K392" s="230">
        <v>2767</v>
      </c>
      <c r="L392" s="230">
        <v>3065</v>
      </c>
      <c r="M392" s="230">
        <v>3377</v>
      </c>
    </row>
    <row r="393" spans="1:13" x14ac:dyDescent="0.3">
      <c r="A393" s="1" t="s">
        <v>280</v>
      </c>
      <c r="B393" s="230">
        <v>0</v>
      </c>
      <c r="C393" s="230">
        <v>10</v>
      </c>
      <c r="D393" s="230">
        <v>14</v>
      </c>
      <c r="E393" s="230">
        <v>17</v>
      </c>
      <c r="F393" s="230">
        <v>26</v>
      </c>
      <c r="G393" s="230">
        <v>38</v>
      </c>
      <c r="H393" s="230">
        <v>46</v>
      </c>
      <c r="I393" s="230">
        <v>50</v>
      </c>
      <c r="J393" s="230">
        <v>58</v>
      </c>
      <c r="K393" s="230">
        <v>76</v>
      </c>
      <c r="L393" s="230">
        <v>91</v>
      </c>
      <c r="M393" s="230">
        <v>100</v>
      </c>
    </row>
    <row r="394" spans="1:13" x14ac:dyDescent="0.3">
      <c r="A394" s="1" t="s">
        <v>282</v>
      </c>
      <c r="B394" s="230">
        <v>0</v>
      </c>
      <c r="C394" s="230">
        <v>2</v>
      </c>
      <c r="D394" s="230">
        <v>2</v>
      </c>
      <c r="E394" s="230">
        <v>3</v>
      </c>
      <c r="F394" s="230">
        <v>4</v>
      </c>
      <c r="G394" s="230">
        <v>5</v>
      </c>
      <c r="H394" s="230">
        <v>6</v>
      </c>
      <c r="I394" s="230">
        <v>7</v>
      </c>
      <c r="J394" s="230">
        <v>8</v>
      </c>
      <c r="K394" s="230">
        <v>8</v>
      </c>
      <c r="L394" s="230">
        <v>9</v>
      </c>
      <c r="M394" s="230">
        <v>10</v>
      </c>
    </row>
    <row r="395" spans="1:13" x14ac:dyDescent="0.3">
      <c r="A395" s="1" t="s">
        <v>251</v>
      </c>
      <c r="B395" s="230">
        <v>0</v>
      </c>
      <c r="C395" s="230">
        <v>127</v>
      </c>
      <c r="D395" s="230">
        <v>192</v>
      </c>
      <c r="E395" s="230">
        <v>257</v>
      </c>
      <c r="F395" s="230">
        <v>333</v>
      </c>
      <c r="G395" s="230">
        <v>396</v>
      </c>
      <c r="H395" s="230">
        <v>454</v>
      </c>
      <c r="I395" s="230">
        <v>504</v>
      </c>
      <c r="J395" s="230">
        <v>569</v>
      </c>
      <c r="K395" s="230">
        <v>570</v>
      </c>
      <c r="L395" s="230">
        <v>571</v>
      </c>
      <c r="M395" s="230">
        <v>628</v>
      </c>
    </row>
    <row r="396" spans="1:13" x14ac:dyDescent="0.3">
      <c r="A396" s="1" t="s">
        <v>252</v>
      </c>
      <c r="B396" s="230">
        <v>0</v>
      </c>
      <c r="C396" s="230">
        <v>129</v>
      </c>
      <c r="D396" s="230">
        <v>189</v>
      </c>
      <c r="E396" s="230">
        <v>243</v>
      </c>
      <c r="F396" s="230">
        <v>302</v>
      </c>
      <c r="G396" s="230">
        <v>304</v>
      </c>
      <c r="H396" s="230">
        <v>352</v>
      </c>
      <c r="I396" s="230">
        <v>401</v>
      </c>
      <c r="J396" s="230">
        <v>438</v>
      </c>
      <c r="K396" s="230">
        <v>485</v>
      </c>
      <c r="L396" s="230">
        <v>531</v>
      </c>
      <c r="M396" s="230">
        <v>580</v>
      </c>
    </row>
    <row r="397" spans="1:13" x14ac:dyDescent="0.3">
      <c r="A397" s="1" t="s">
        <v>283</v>
      </c>
      <c r="B397" s="230">
        <v>0</v>
      </c>
      <c r="C397" s="230">
        <v>0</v>
      </c>
      <c r="D397" s="230">
        <v>0</v>
      </c>
      <c r="E397" s="230">
        <v>0</v>
      </c>
      <c r="F397" s="230">
        <v>1</v>
      </c>
      <c r="G397" s="230">
        <v>1</v>
      </c>
      <c r="H397" s="230">
        <v>2</v>
      </c>
      <c r="I397" s="230">
        <v>2</v>
      </c>
      <c r="J397" s="230">
        <v>2</v>
      </c>
      <c r="K397" s="230">
        <v>3</v>
      </c>
      <c r="L397" s="230">
        <v>3</v>
      </c>
      <c r="M397" s="230">
        <v>3</v>
      </c>
    </row>
    <row r="398" spans="1:13" x14ac:dyDescent="0.3">
      <c r="A398" s="1" t="s">
        <v>333</v>
      </c>
      <c r="B398" s="230">
        <v>0</v>
      </c>
      <c r="C398" s="230">
        <v>3</v>
      </c>
      <c r="D398" s="230">
        <v>3</v>
      </c>
      <c r="E398" s="230">
        <v>3</v>
      </c>
      <c r="F398" s="230">
        <v>3</v>
      </c>
      <c r="G398" s="230">
        <v>3</v>
      </c>
      <c r="H398" s="230">
        <v>3</v>
      </c>
      <c r="I398" s="230">
        <v>3</v>
      </c>
      <c r="J398" s="230">
        <v>5</v>
      </c>
      <c r="K398" s="230">
        <v>5</v>
      </c>
      <c r="L398" s="230">
        <v>5</v>
      </c>
      <c r="M398" s="230">
        <v>5</v>
      </c>
    </row>
    <row r="399" spans="1:13" x14ac:dyDescent="0.3">
      <c r="A399" s="1" t="s">
        <v>312</v>
      </c>
      <c r="B399" s="230">
        <v>0</v>
      </c>
      <c r="C399" s="230">
        <v>0</v>
      </c>
      <c r="D399" s="230">
        <v>0</v>
      </c>
      <c r="E399" s="230">
        <v>0</v>
      </c>
      <c r="F399" s="230">
        <v>0</v>
      </c>
      <c r="G399" s="230">
        <v>3</v>
      </c>
      <c r="H399" s="230">
        <v>3</v>
      </c>
      <c r="I399" s="230">
        <v>3</v>
      </c>
      <c r="J399" s="230">
        <v>3</v>
      </c>
      <c r="K399" s="230">
        <v>3</v>
      </c>
      <c r="L399" s="230">
        <v>3</v>
      </c>
      <c r="M399" s="230">
        <v>3</v>
      </c>
    </row>
    <row r="400" spans="1:13" x14ac:dyDescent="0.3">
      <c r="A400" s="1" t="s">
        <v>336</v>
      </c>
      <c r="B400" s="230">
        <v>0</v>
      </c>
      <c r="C400" s="230">
        <v>0</v>
      </c>
      <c r="D400" s="230">
        <v>0</v>
      </c>
      <c r="E400" s="230">
        <v>0</v>
      </c>
      <c r="F400" s="230">
        <v>0</v>
      </c>
      <c r="G400" s="230">
        <v>0</v>
      </c>
      <c r="H400" s="230">
        <v>1</v>
      </c>
      <c r="I400" s="230">
        <v>4</v>
      </c>
      <c r="J400" s="230">
        <v>4</v>
      </c>
      <c r="K400" s="230">
        <v>5</v>
      </c>
      <c r="L400" s="230">
        <v>5</v>
      </c>
      <c r="M400" s="230">
        <v>5</v>
      </c>
    </row>
    <row r="401" spans="1:13" x14ac:dyDescent="0.3">
      <c r="A401" s="1" t="s">
        <v>284</v>
      </c>
      <c r="B401" s="230">
        <v>0</v>
      </c>
      <c r="C401" s="230">
        <v>0</v>
      </c>
      <c r="D401" s="230">
        <v>0</v>
      </c>
      <c r="E401" s="230">
        <v>0</v>
      </c>
      <c r="F401" s="230">
        <v>0</v>
      </c>
      <c r="G401" s="230">
        <v>0</v>
      </c>
      <c r="H401" s="230">
        <v>3</v>
      </c>
      <c r="I401" s="230">
        <v>3</v>
      </c>
      <c r="J401" s="230">
        <v>3</v>
      </c>
      <c r="K401" s="230">
        <v>3</v>
      </c>
      <c r="L401" s="230">
        <v>3</v>
      </c>
      <c r="M401" s="230">
        <v>3</v>
      </c>
    </row>
    <row r="402" spans="1:13" x14ac:dyDescent="0.3">
      <c r="A402" s="1" t="s">
        <v>346</v>
      </c>
      <c r="B402" s="230">
        <v>0</v>
      </c>
      <c r="C402" s="230">
        <v>0</v>
      </c>
      <c r="D402" s="230">
        <v>0</v>
      </c>
      <c r="E402" s="230">
        <v>0</v>
      </c>
      <c r="F402" s="230">
        <v>0</v>
      </c>
      <c r="G402" s="230">
        <v>1</v>
      </c>
      <c r="H402" s="230">
        <v>1</v>
      </c>
      <c r="I402" s="230">
        <v>1</v>
      </c>
      <c r="J402" s="230">
        <v>1</v>
      </c>
      <c r="K402" s="230">
        <v>1</v>
      </c>
      <c r="L402" s="230">
        <v>1</v>
      </c>
      <c r="M402" s="230">
        <v>1</v>
      </c>
    </row>
    <row r="403" spans="1:13" x14ac:dyDescent="0.3">
      <c r="A403" s="1" t="s">
        <v>313</v>
      </c>
      <c r="B403" s="230">
        <v>0</v>
      </c>
      <c r="C403" s="230">
        <v>15</v>
      </c>
      <c r="D403" s="230">
        <v>24</v>
      </c>
      <c r="E403" s="230">
        <v>31</v>
      </c>
      <c r="F403" s="230">
        <v>42</v>
      </c>
      <c r="G403" s="230">
        <v>53</v>
      </c>
      <c r="H403" s="230">
        <v>59</v>
      </c>
      <c r="I403" s="230">
        <v>62</v>
      </c>
      <c r="J403" s="230">
        <v>70</v>
      </c>
      <c r="K403" s="230">
        <v>81</v>
      </c>
      <c r="L403" s="230">
        <v>95</v>
      </c>
      <c r="M403" s="230">
        <v>102</v>
      </c>
    </row>
    <row r="404" spans="1:13" x14ac:dyDescent="0.3">
      <c r="A404" s="1" t="s">
        <v>354</v>
      </c>
      <c r="B404" s="230">
        <v>0</v>
      </c>
      <c r="C404" s="230">
        <v>0</v>
      </c>
      <c r="D404" s="230">
        <v>0</v>
      </c>
      <c r="E404" s="230">
        <v>0</v>
      </c>
      <c r="F404" s="230">
        <v>0</v>
      </c>
      <c r="G404" s="230">
        <v>1</v>
      </c>
      <c r="H404" s="230">
        <v>1</v>
      </c>
      <c r="I404" s="230">
        <v>3</v>
      </c>
      <c r="J404" s="230">
        <v>3</v>
      </c>
      <c r="K404" s="230">
        <v>6</v>
      </c>
      <c r="L404" s="230">
        <v>6</v>
      </c>
      <c r="M404" s="230">
        <v>8</v>
      </c>
    </row>
    <row r="405" spans="1:13" x14ac:dyDescent="0.3">
      <c r="A405" s="1" t="s">
        <v>347</v>
      </c>
      <c r="B405" s="230">
        <v>0</v>
      </c>
      <c r="C405" s="230">
        <v>0</v>
      </c>
      <c r="D405" s="230">
        <v>0</v>
      </c>
      <c r="E405" s="230">
        <v>1</v>
      </c>
      <c r="F405" s="230">
        <v>1</v>
      </c>
      <c r="G405" s="230">
        <v>1</v>
      </c>
      <c r="H405" s="230">
        <v>1</v>
      </c>
      <c r="I405" s="230">
        <v>1</v>
      </c>
      <c r="J405" s="230">
        <v>1</v>
      </c>
      <c r="K405" s="230">
        <v>1</v>
      </c>
      <c r="L405" s="230">
        <v>1</v>
      </c>
      <c r="M405" s="230">
        <v>2</v>
      </c>
    </row>
    <row r="406" spans="1:13" x14ac:dyDescent="0.3">
      <c r="A406" s="1" t="s">
        <v>285</v>
      </c>
      <c r="B406" s="230">
        <v>0</v>
      </c>
      <c r="C406" s="230">
        <v>0</v>
      </c>
      <c r="D406" s="230">
        <v>1</v>
      </c>
      <c r="E406" s="230">
        <v>1</v>
      </c>
      <c r="F406" s="230">
        <v>1</v>
      </c>
      <c r="G406" s="230">
        <v>1</v>
      </c>
      <c r="H406" s="230">
        <v>1</v>
      </c>
      <c r="I406" s="230">
        <v>1</v>
      </c>
      <c r="J406" s="230">
        <v>2</v>
      </c>
      <c r="K406" s="230">
        <v>2</v>
      </c>
      <c r="L406" s="230">
        <v>2</v>
      </c>
      <c r="M406" s="230">
        <v>2</v>
      </c>
    </row>
    <row r="407" spans="1:13" x14ac:dyDescent="0.3">
      <c r="A407" s="1" t="s">
        <v>287</v>
      </c>
      <c r="B407" s="230">
        <v>0</v>
      </c>
      <c r="C407" s="230">
        <v>0</v>
      </c>
      <c r="D407" s="230">
        <v>0</v>
      </c>
      <c r="E407" s="230">
        <v>0</v>
      </c>
      <c r="F407" s="230">
        <v>0</v>
      </c>
      <c r="G407" s="230">
        <v>0</v>
      </c>
      <c r="H407" s="230">
        <v>0</v>
      </c>
      <c r="I407" s="230">
        <v>2</v>
      </c>
      <c r="J407" s="230">
        <v>2</v>
      </c>
      <c r="K407" s="230">
        <v>2</v>
      </c>
      <c r="L407" s="230">
        <v>3</v>
      </c>
      <c r="M407" s="230">
        <v>3</v>
      </c>
    </row>
    <row r="408" spans="1:13" x14ac:dyDescent="0.3">
      <c r="A408" s="1" t="s">
        <v>292</v>
      </c>
      <c r="B408" s="230">
        <v>0</v>
      </c>
      <c r="C408" s="230">
        <v>1</v>
      </c>
      <c r="D408" s="230">
        <v>1</v>
      </c>
      <c r="E408" s="230">
        <v>1</v>
      </c>
      <c r="F408" s="230">
        <v>2</v>
      </c>
      <c r="G408" s="230">
        <v>2</v>
      </c>
      <c r="H408" s="230">
        <v>2</v>
      </c>
      <c r="I408" s="230">
        <v>3</v>
      </c>
      <c r="J408" s="230">
        <v>3</v>
      </c>
      <c r="K408" s="230">
        <v>3</v>
      </c>
      <c r="L408" s="230">
        <v>4</v>
      </c>
      <c r="M408" s="230">
        <v>4</v>
      </c>
    </row>
    <row r="409" spans="1:13" x14ac:dyDescent="0.3">
      <c r="A409" s="1" t="s">
        <v>293</v>
      </c>
      <c r="B409" s="230">
        <v>0</v>
      </c>
      <c r="C409" s="230">
        <v>11</v>
      </c>
      <c r="D409" s="230">
        <v>11</v>
      </c>
      <c r="E409" s="230">
        <v>11</v>
      </c>
      <c r="F409" s="230">
        <v>11</v>
      </c>
      <c r="G409" s="230">
        <v>11</v>
      </c>
      <c r="H409" s="230">
        <v>11</v>
      </c>
      <c r="I409" s="230">
        <v>11</v>
      </c>
      <c r="J409" s="230">
        <v>11</v>
      </c>
      <c r="K409" s="230">
        <v>11</v>
      </c>
      <c r="L409" s="230">
        <v>11</v>
      </c>
      <c r="M409" s="230">
        <v>11</v>
      </c>
    </row>
    <row r="410" spans="1:13" x14ac:dyDescent="0.3">
      <c r="A410" s="1" t="s">
        <v>295</v>
      </c>
      <c r="B410" s="230">
        <v>0</v>
      </c>
      <c r="C410" s="230">
        <v>0</v>
      </c>
      <c r="D410" s="230">
        <v>0</v>
      </c>
      <c r="E410" s="230">
        <v>0</v>
      </c>
      <c r="F410" s="230">
        <v>0</v>
      </c>
      <c r="G410" s="230">
        <v>0</v>
      </c>
      <c r="H410" s="230">
        <v>1</v>
      </c>
      <c r="I410" s="230">
        <v>1</v>
      </c>
      <c r="J410" s="230">
        <v>2</v>
      </c>
      <c r="K410" s="230">
        <v>3</v>
      </c>
      <c r="L410" s="230">
        <v>3</v>
      </c>
      <c r="M410" s="230">
        <v>3</v>
      </c>
    </row>
    <row r="411" spans="1:13" x14ac:dyDescent="0.3">
      <c r="A411" s="1" t="s">
        <v>356</v>
      </c>
      <c r="B411" s="230">
        <v>0</v>
      </c>
      <c r="C411" s="230">
        <v>1</v>
      </c>
      <c r="D411" s="230">
        <v>1</v>
      </c>
      <c r="E411" s="230">
        <v>1</v>
      </c>
      <c r="F411" s="230">
        <v>1</v>
      </c>
      <c r="G411" s="230">
        <v>2</v>
      </c>
      <c r="H411" s="230">
        <v>2</v>
      </c>
      <c r="I411" s="230">
        <v>2</v>
      </c>
      <c r="J411" s="230">
        <v>2</v>
      </c>
      <c r="K411" s="230">
        <v>3</v>
      </c>
      <c r="L411" s="230">
        <v>3</v>
      </c>
      <c r="M411" s="230">
        <v>3</v>
      </c>
    </row>
    <row r="412" spans="1:13" x14ac:dyDescent="0.3">
      <c r="A412" s="1" t="s">
        <v>297</v>
      </c>
      <c r="B412" s="230">
        <v>0</v>
      </c>
      <c r="C412" s="230">
        <v>0</v>
      </c>
      <c r="D412" s="230">
        <v>-2</v>
      </c>
      <c r="E412" s="230">
        <v>0</v>
      </c>
      <c r="F412" s="230">
        <v>0</v>
      </c>
      <c r="G412" s="230">
        <v>3</v>
      </c>
      <c r="H412" s="230">
        <v>3</v>
      </c>
      <c r="I412" s="230">
        <v>3</v>
      </c>
      <c r="J412" s="230">
        <v>4</v>
      </c>
      <c r="K412" s="230">
        <v>4</v>
      </c>
      <c r="L412" s="230">
        <v>4</v>
      </c>
      <c r="M412" s="230">
        <v>6</v>
      </c>
    </row>
    <row r="413" spans="1:13" x14ac:dyDescent="0.3">
      <c r="A413" s="1" t="s">
        <v>349</v>
      </c>
      <c r="B413" s="230">
        <v>0</v>
      </c>
      <c r="C413" s="230">
        <v>0</v>
      </c>
      <c r="D413" s="230">
        <v>0</v>
      </c>
      <c r="E413" s="230">
        <v>0</v>
      </c>
      <c r="F413" s="230">
        <v>0</v>
      </c>
      <c r="G413" s="230">
        <v>1</v>
      </c>
      <c r="H413" s="230">
        <v>1</v>
      </c>
      <c r="I413" s="230">
        <v>1</v>
      </c>
      <c r="J413" s="230">
        <v>1</v>
      </c>
      <c r="K413" s="230">
        <v>1</v>
      </c>
      <c r="L413" s="230">
        <v>1</v>
      </c>
      <c r="M413" s="230">
        <v>1</v>
      </c>
    </row>
    <row r="414" spans="1:13" x14ac:dyDescent="0.3">
      <c r="A414" s="1" t="s">
        <v>363</v>
      </c>
      <c r="B414" s="230">
        <v>0</v>
      </c>
      <c r="C414" s="230">
        <v>1</v>
      </c>
      <c r="D414" s="230">
        <v>1</v>
      </c>
      <c r="E414" s="230">
        <v>1</v>
      </c>
      <c r="F414" s="230">
        <v>2</v>
      </c>
      <c r="G414" s="230">
        <v>2</v>
      </c>
      <c r="H414" s="230">
        <v>2</v>
      </c>
      <c r="I414" s="230">
        <v>3</v>
      </c>
      <c r="J414" s="230">
        <v>3</v>
      </c>
      <c r="K414" s="230">
        <v>3</v>
      </c>
      <c r="L414" s="230">
        <v>4</v>
      </c>
      <c r="M414" s="230">
        <v>4</v>
      </c>
    </row>
    <row r="415" spans="1:13" x14ac:dyDescent="0.3">
      <c r="A415" s="1" t="s">
        <v>323</v>
      </c>
      <c r="B415" s="230">
        <v>0</v>
      </c>
      <c r="C415" s="230">
        <v>0</v>
      </c>
      <c r="D415" s="230">
        <v>0</v>
      </c>
      <c r="E415" s="230">
        <v>0</v>
      </c>
      <c r="F415" s="230">
        <v>2</v>
      </c>
      <c r="G415" s="230">
        <v>2</v>
      </c>
      <c r="H415" s="230">
        <v>2</v>
      </c>
      <c r="I415" s="230">
        <v>2</v>
      </c>
      <c r="J415" s="230">
        <v>2</v>
      </c>
      <c r="K415" s="230">
        <v>2</v>
      </c>
      <c r="L415" s="230">
        <v>3</v>
      </c>
      <c r="M415" s="230">
        <v>3</v>
      </c>
    </row>
    <row r="416" spans="1:13" x14ac:dyDescent="0.3">
      <c r="A416" s="1" t="s">
        <v>299</v>
      </c>
      <c r="B416" s="230">
        <v>0</v>
      </c>
      <c r="C416" s="230">
        <v>-193</v>
      </c>
      <c r="D416" s="230">
        <v>-287</v>
      </c>
      <c r="E416" s="230">
        <v>-386</v>
      </c>
      <c r="F416" s="230">
        <v>-471</v>
      </c>
      <c r="G416" s="230">
        <v>-569</v>
      </c>
      <c r="H416" s="230">
        <v>-569</v>
      </c>
      <c r="I416" s="230">
        <v>-646</v>
      </c>
      <c r="J416" s="230">
        <v>-723</v>
      </c>
      <c r="K416" s="230">
        <v>-797</v>
      </c>
      <c r="L416" s="230">
        <v>-876</v>
      </c>
      <c r="M416" s="230">
        <v>-953</v>
      </c>
    </row>
    <row r="417" spans="1:13" x14ac:dyDescent="0.3">
      <c r="A417" s="1" t="s">
        <v>351</v>
      </c>
      <c r="B417" s="230">
        <v>0</v>
      </c>
      <c r="C417" s="230">
        <v>-20</v>
      </c>
      <c r="D417" s="230">
        <v>-31</v>
      </c>
      <c r="E417" s="230">
        <v>-41</v>
      </c>
      <c r="F417" s="230">
        <v>-51</v>
      </c>
      <c r="G417" s="230">
        <v>-61</v>
      </c>
      <c r="H417" s="230">
        <v>-61</v>
      </c>
      <c r="I417" s="230">
        <v>-69</v>
      </c>
      <c r="J417" s="230">
        <v>-78</v>
      </c>
      <c r="K417" s="230">
        <v>-85</v>
      </c>
      <c r="L417" s="230">
        <v>-94</v>
      </c>
      <c r="M417" s="230">
        <v>-102</v>
      </c>
    </row>
    <row r="418" spans="1:13" x14ac:dyDescent="0.3">
      <c r="A418" s="1" t="s">
        <v>364</v>
      </c>
      <c r="B418" s="230">
        <v>0</v>
      </c>
      <c r="C418" s="230">
        <v>-2</v>
      </c>
      <c r="D418" s="230">
        <v>-3</v>
      </c>
      <c r="E418" s="230">
        <v>-4</v>
      </c>
      <c r="F418" s="230">
        <v>-5</v>
      </c>
      <c r="G418" s="230">
        <v>-6</v>
      </c>
      <c r="H418" s="230">
        <v>-7</v>
      </c>
      <c r="I418" s="230">
        <v>-7</v>
      </c>
      <c r="J418" s="230">
        <v>-8</v>
      </c>
      <c r="K418" s="230">
        <v>-9</v>
      </c>
      <c r="L418" s="230">
        <v>-11</v>
      </c>
      <c r="M418" s="230">
        <v>-12</v>
      </c>
    </row>
    <row r="419" spans="1:13" x14ac:dyDescent="0.3">
      <c r="A419" s="1" t="s">
        <v>339</v>
      </c>
      <c r="B419" s="230">
        <v>-5</v>
      </c>
      <c r="C419" s="230">
        <v>-9</v>
      </c>
      <c r="D419" s="230">
        <v>-12</v>
      </c>
      <c r="E419" s="230">
        <v>-14</v>
      </c>
      <c r="F419" s="230">
        <v>-20</v>
      </c>
      <c r="G419" s="230">
        <v>-24</v>
      </c>
      <c r="H419" s="230">
        <v>-27</v>
      </c>
      <c r="I419" s="230">
        <v>-27</v>
      </c>
      <c r="J419" s="230">
        <v>-38</v>
      </c>
      <c r="K419" s="230">
        <v>-51</v>
      </c>
      <c r="L419" s="230">
        <v>-55</v>
      </c>
      <c r="M419" s="230">
        <v>-60</v>
      </c>
    </row>
    <row r="420" spans="1:13" x14ac:dyDescent="0.3">
      <c r="B420" s="230"/>
      <c r="C420" s="230"/>
      <c r="D420" s="230"/>
      <c r="E420" s="230"/>
      <c r="F420" s="230"/>
      <c r="G420" s="230"/>
      <c r="H420" s="230"/>
      <c r="I420" s="230"/>
      <c r="J420" s="230"/>
      <c r="K420" s="230"/>
      <c r="L420" s="230"/>
      <c r="M420" s="230"/>
    </row>
    <row r="421" spans="1:13" x14ac:dyDescent="0.3">
      <c r="A421" s="1" t="s">
        <v>366</v>
      </c>
      <c r="B421" s="230"/>
      <c r="C421" s="230"/>
      <c r="D421" s="230"/>
      <c r="E421" s="230"/>
      <c r="F421" s="230"/>
      <c r="G421" s="230"/>
      <c r="H421" s="230"/>
      <c r="I421" s="230"/>
      <c r="J421" s="230"/>
      <c r="K421" s="230"/>
      <c r="L421" s="230"/>
      <c r="M421" s="230"/>
    </row>
    <row r="422" spans="1:13" x14ac:dyDescent="0.3">
      <c r="A422" s="1" t="s">
        <v>247</v>
      </c>
      <c r="B422" s="230">
        <v>5</v>
      </c>
      <c r="C422" s="230">
        <v>706</v>
      </c>
      <c r="D422" s="230">
        <v>1426</v>
      </c>
      <c r="E422" s="230">
        <v>1854</v>
      </c>
      <c r="F422" s="230">
        <v>2336</v>
      </c>
      <c r="G422" s="230">
        <v>2215</v>
      </c>
      <c r="H422" s="230">
        <v>2759</v>
      </c>
      <c r="I422" s="230">
        <v>3247</v>
      </c>
      <c r="J422" s="230">
        <v>3850</v>
      </c>
      <c r="K422" s="230">
        <v>4187</v>
      </c>
      <c r="L422" s="230">
        <v>4707</v>
      </c>
      <c r="M422" s="230">
        <v>5267</v>
      </c>
    </row>
    <row r="423" spans="1:13" x14ac:dyDescent="0.3">
      <c r="A423" s="1" t="s">
        <v>265</v>
      </c>
      <c r="B423" s="230">
        <v>0</v>
      </c>
      <c r="C423" s="230">
        <v>670</v>
      </c>
      <c r="D423" s="230">
        <v>1297</v>
      </c>
      <c r="E423" s="230">
        <v>1669</v>
      </c>
      <c r="F423" s="230">
        <v>2083</v>
      </c>
      <c r="G423" s="230">
        <v>2009</v>
      </c>
      <c r="H423" s="230">
        <v>2391</v>
      </c>
      <c r="I423" s="230">
        <v>2837</v>
      </c>
      <c r="J423" s="230">
        <v>3361</v>
      </c>
      <c r="K423" s="230">
        <v>3761</v>
      </c>
      <c r="L423" s="230">
        <v>4279</v>
      </c>
      <c r="M423" s="230">
        <v>4753</v>
      </c>
    </row>
    <row r="424" spans="1:13" x14ac:dyDescent="0.3">
      <c r="A424" s="1" t="s">
        <v>280</v>
      </c>
      <c r="B424" s="230">
        <v>0</v>
      </c>
      <c r="C424" s="230">
        <v>5</v>
      </c>
      <c r="D424" s="230">
        <v>10</v>
      </c>
      <c r="E424" s="230">
        <v>21</v>
      </c>
      <c r="F424" s="230">
        <v>26</v>
      </c>
      <c r="G424" s="230">
        <v>28</v>
      </c>
      <c r="H424" s="230">
        <v>37</v>
      </c>
      <c r="I424" s="230">
        <v>40</v>
      </c>
      <c r="J424" s="230">
        <v>53</v>
      </c>
      <c r="K424" s="230">
        <v>66</v>
      </c>
      <c r="L424" s="230">
        <v>90</v>
      </c>
      <c r="M424" s="230">
        <v>100</v>
      </c>
    </row>
    <row r="425" spans="1:13" x14ac:dyDescent="0.3">
      <c r="A425" s="1" t="s">
        <v>282</v>
      </c>
      <c r="B425" s="230">
        <v>0</v>
      </c>
      <c r="C425" s="230">
        <v>2</v>
      </c>
      <c r="D425" s="230">
        <v>4</v>
      </c>
      <c r="E425" s="230">
        <v>5</v>
      </c>
      <c r="F425" s="230">
        <v>6</v>
      </c>
      <c r="G425" s="230">
        <v>7</v>
      </c>
      <c r="H425" s="230">
        <v>8</v>
      </c>
      <c r="I425" s="230">
        <v>9</v>
      </c>
      <c r="J425" s="230">
        <v>12</v>
      </c>
      <c r="K425" s="230">
        <v>13</v>
      </c>
      <c r="L425" s="230">
        <v>13</v>
      </c>
      <c r="M425" s="230">
        <v>14</v>
      </c>
    </row>
    <row r="426" spans="1:13" x14ac:dyDescent="0.3">
      <c r="A426" s="1" t="s">
        <v>251</v>
      </c>
      <c r="B426" s="230">
        <v>0</v>
      </c>
      <c r="C426" s="230">
        <v>142</v>
      </c>
      <c r="D426" s="230">
        <v>224</v>
      </c>
      <c r="E426" s="230">
        <v>309</v>
      </c>
      <c r="F426" s="230">
        <v>404</v>
      </c>
      <c r="G426" s="230">
        <v>489</v>
      </c>
      <c r="H426" s="230">
        <v>570</v>
      </c>
      <c r="I426" s="230">
        <v>653</v>
      </c>
      <c r="J426" s="230">
        <v>774</v>
      </c>
      <c r="K426" s="230">
        <v>764</v>
      </c>
      <c r="L426" s="230">
        <v>767</v>
      </c>
      <c r="M426" s="230">
        <v>876</v>
      </c>
    </row>
    <row r="427" spans="1:13" x14ac:dyDescent="0.3">
      <c r="A427" s="1" t="s">
        <v>252</v>
      </c>
      <c r="B427" s="230">
        <v>0</v>
      </c>
      <c r="C427" s="230">
        <v>131</v>
      </c>
      <c r="D427" s="230">
        <v>247</v>
      </c>
      <c r="E427" s="230">
        <v>329</v>
      </c>
      <c r="F427" s="230">
        <v>407</v>
      </c>
      <c r="G427" s="230">
        <v>398</v>
      </c>
      <c r="H427" s="230">
        <v>464</v>
      </c>
      <c r="I427" s="230">
        <v>528</v>
      </c>
      <c r="J427" s="230">
        <v>600</v>
      </c>
      <c r="K427" s="230">
        <v>658</v>
      </c>
      <c r="L427" s="230">
        <v>730</v>
      </c>
      <c r="M427" s="230">
        <v>810</v>
      </c>
    </row>
    <row r="428" spans="1:13" x14ac:dyDescent="0.3">
      <c r="A428" s="1" t="s">
        <v>283</v>
      </c>
      <c r="B428" s="230">
        <v>0</v>
      </c>
      <c r="C428" s="230">
        <v>0</v>
      </c>
      <c r="D428" s="230">
        <v>0</v>
      </c>
      <c r="E428" s="230">
        <v>0</v>
      </c>
      <c r="F428" s="230">
        <v>0</v>
      </c>
      <c r="G428" s="230">
        <v>3</v>
      </c>
      <c r="H428" s="230">
        <v>3</v>
      </c>
      <c r="I428" s="230">
        <v>3</v>
      </c>
      <c r="J428" s="230">
        <v>4</v>
      </c>
      <c r="K428" s="230">
        <v>4</v>
      </c>
      <c r="L428" s="230">
        <v>4</v>
      </c>
      <c r="M428" s="230">
        <v>4</v>
      </c>
    </row>
    <row r="429" spans="1:13" x14ac:dyDescent="0.3">
      <c r="A429" s="1" t="s">
        <v>312</v>
      </c>
      <c r="B429" s="230">
        <v>0</v>
      </c>
      <c r="C429" s="230">
        <v>0</v>
      </c>
      <c r="D429" s="230">
        <v>0</v>
      </c>
      <c r="E429" s="230">
        <v>0</v>
      </c>
      <c r="F429" s="230">
        <v>0</v>
      </c>
      <c r="G429" s="230">
        <v>0</v>
      </c>
      <c r="H429" s="230">
        <v>0</v>
      </c>
      <c r="I429" s="230">
        <v>0</v>
      </c>
      <c r="J429" s="230">
        <v>2</v>
      </c>
      <c r="K429" s="230">
        <v>5</v>
      </c>
      <c r="L429" s="230">
        <v>5</v>
      </c>
      <c r="M429" s="230">
        <v>5</v>
      </c>
    </row>
    <row r="430" spans="1:13" x14ac:dyDescent="0.3">
      <c r="A430" s="1" t="s">
        <v>336</v>
      </c>
      <c r="B430" s="230">
        <v>0</v>
      </c>
      <c r="C430" s="230">
        <v>0</v>
      </c>
      <c r="D430" s="230">
        <v>0</v>
      </c>
      <c r="E430" s="230">
        <v>0</v>
      </c>
      <c r="F430" s="230">
        <v>0</v>
      </c>
      <c r="G430" s="230">
        <v>0</v>
      </c>
      <c r="H430" s="230">
        <v>0</v>
      </c>
      <c r="I430" s="230">
        <v>0</v>
      </c>
      <c r="J430" s="230">
        <v>0</v>
      </c>
      <c r="K430" s="230">
        <v>0</v>
      </c>
      <c r="L430" s="230">
        <v>5</v>
      </c>
      <c r="M430" s="230">
        <v>5</v>
      </c>
    </row>
    <row r="431" spans="1:13" x14ac:dyDescent="0.3">
      <c r="A431" s="1" t="s">
        <v>284</v>
      </c>
      <c r="B431" s="230">
        <v>0</v>
      </c>
      <c r="C431" s="230">
        <v>0</v>
      </c>
      <c r="D431" s="230">
        <v>0</v>
      </c>
      <c r="E431" s="230">
        <v>0</v>
      </c>
      <c r="F431" s="230">
        <v>0</v>
      </c>
      <c r="G431" s="230">
        <v>0</v>
      </c>
      <c r="H431" s="230">
        <v>0</v>
      </c>
      <c r="I431" s="230">
        <v>7</v>
      </c>
      <c r="J431" s="230">
        <v>10</v>
      </c>
      <c r="K431" s="230">
        <v>10</v>
      </c>
      <c r="L431" s="230">
        <v>10</v>
      </c>
      <c r="M431" s="230">
        <v>10</v>
      </c>
    </row>
    <row r="432" spans="1:13" x14ac:dyDescent="0.3">
      <c r="A432" s="1" t="s">
        <v>346</v>
      </c>
      <c r="B432" s="230">
        <v>0</v>
      </c>
      <c r="C432" s="230">
        <v>0</v>
      </c>
      <c r="D432" s="230">
        <v>0</v>
      </c>
      <c r="E432" s="230">
        <v>0</v>
      </c>
      <c r="F432" s="230">
        <v>0</v>
      </c>
      <c r="G432" s="230">
        <v>0</v>
      </c>
      <c r="H432" s="230">
        <v>1</v>
      </c>
      <c r="I432" s="230">
        <v>1</v>
      </c>
      <c r="J432" s="230">
        <v>1</v>
      </c>
      <c r="K432" s="230">
        <v>1</v>
      </c>
      <c r="L432" s="230">
        <v>1</v>
      </c>
      <c r="M432" s="230">
        <v>1</v>
      </c>
    </row>
    <row r="433" spans="1:13" x14ac:dyDescent="0.3">
      <c r="A433" s="1" t="s">
        <v>313</v>
      </c>
      <c r="B433" s="230">
        <v>3</v>
      </c>
      <c r="C433" s="230">
        <v>5</v>
      </c>
      <c r="D433" s="230">
        <v>31</v>
      </c>
      <c r="E433" s="230">
        <v>32</v>
      </c>
      <c r="F433" s="230">
        <v>53</v>
      </c>
      <c r="G433" s="230">
        <v>63</v>
      </c>
      <c r="H433" s="230">
        <v>66</v>
      </c>
      <c r="I433" s="230">
        <v>81</v>
      </c>
      <c r="J433" s="230">
        <v>83</v>
      </c>
      <c r="K433" s="230">
        <v>84</v>
      </c>
      <c r="L433" s="230">
        <v>117</v>
      </c>
      <c r="M433" s="230">
        <v>137</v>
      </c>
    </row>
    <row r="434" spans="1:13" x14ac:dyDescent="0.3">
      <c r="A434" s="1" t="s">
        <v>354</v>
      </c>
      <c r="B434" s="230">
        <v>0</v>
      </c>
      <c r="C434" s="230">
        <v>0</v>
      </c>
      <c r="D434" s="230">
        <v>0</v>
      </c>
      <c r="E434" s="230">
        <v>0</v>
      </c>
      <c r="F434" s="230">
        <v>0</v>
      </c>
      <c r="G434" s="230">
        <v>0</v>
      </c>
      <c r="H434" s="230">
        <v>3</v>
      </c>
      <c r="I434" s="230">
        <v>4</v>
      </c>
      <c r="J434" s="230">
        <v>4</v>
      </c>
      <c r="K434" s="230">
        <v>4</v>
      </c>
      <c r="L434" s="230">
        <v>7</v>
      </c>
      <c r="M434" s="230">
        <v>10</v>
      </c>
    </row>
    <row r="435" spans="1:13" x14ac:dyDescent="0.3">
      <c r="A435" s="1" t="s">
        <v>347</v>
      </c>
      <c r="B435" s="230">
        <v>0</v>
      </c>
      <c r="C435" s="230">
        <v>0</v>
      </c>
      <c r="D435" s="230">
        <v>0</v>
      </c>
      <c r="E435" s="230">
        <v>0</v>
      </c>
      <c r="F435" s="230">
        <v>0</v>
      </c>
      <c r="G435" s="230">
        <v>0</v>
      </c>
      <c r="H435" s="230">
        <v>0</v>
      </c>
      <c r="I435" s="230">
        <v>0</v>
      </c>
      <c r="J435" s="230">
        <v>1</v>
      </c>
      <c r="K435" s="230">
        <v>1</v>
      </c>
      <c r="L435" s="230">
        <v>1</v>
      </c>
      <c r="M435" s="230">
        <v>2</v>
      </c>
    </row>
    <row r="436" spans="1:13" x14ac:dyDescent="0.3">
      <c r="A436" s="1" t="s">
        <v>285</v>
      </c>
      <c r="B436" s="230">
        <v>0</v>
      </c>
      <c r="C436" s="230">
        <v>2</v>
      </c>
      <c r="D436" s="230">
        <v>2</v>
      </c>
      <c r="E436" s="230">
        <v>2</v>
      </c>
      <c r="F436" s="230">
        <v>2</v>
      </c>
      <c r="G436" s="230">
        <v>3</v>
      </c>
      <c r="H436" s="230">
        <v>4</v>
      </c>
      <c r="I436" s="230">
        <v>4</v>
      </c>
      <c r="J436" s="230">
        <v>4</v>
      </c>
      <c r="K436" s="230">
        <v>4</v>
      </c>
      <c r="L436" s="230">
        <v>4</v>
      </c>
      <c r="M436" s="230">
        <v>4</v>
      </c>
    </row>
    <row r="437" spans="1:13" x14ac:dyDescent="0.3">
      <c r="A437" s="1" t="s">
        <v>287</v>
      </c>
      <c r="B437" s="230">
        <v>0</v>
      </c>
      <c r="C437" s="230">
        <v>0</v>
      </c>
      <c r="D437" s="230">
        <v>0</v>
      </c>
      <c r="E437" s="230">
        <v>0</v>
      </c>
      <c r="F437" s="230">
        <v>1</v>
      </c>
      <c r="G437" s="230">
        <v>1</v>
      </c>
      <c r="H437" s="230">
        <v>1</v>
      </c>
      <c r="I437" s="230">
        <v>4</v>
      </c>
      <c r="J437" s="230">
        <v>4</v>
      </c>
      <c r="K437" s="230">
        <v>4</v>
      </c>
      <c r="L437" s="230">
        <v>6</v>
      </c>
      <c r="M437" s="230">
        <v>6</v>
      </c>
    </row>
    <row r="438" spans="1:13" x14ac:dyDescent="0.3">
      <c r="A438" s="1" t="s">
        <v>292</v>
      </c>
      <c r="B438" s="230">
        <v>0</v>
      </c>
      <c r="C438" s="230">
        <v>0</v>
      </c>
      <c r="D438" s="230">
        <v>0</v>
      </c>
      <c r="E438" s="230">
        <v>0</v>
      </c>
      <c r="F438" s="230">
        <v>0</v>
      </c>
      <c r="G438" s="230">
        <v>0</v>
      </c>
      <c r="H438" s="230">
        <v>0</v>
      </c>
      <c r="I438" s="230">
        <v>0</v>
      </c>
      <c r="J438" s="230">
        <v>0</v>
      </c>
      <c r="K438" s="230">
        <v>0</v>
      </c>
      <c r="L438" s="230">
        <v>0</v>
      </c>
      <c r="M438" s="230">
        <v>4</v>
      </c>
    </row>
    <row r="439" spans="1:13" x14ac:dyDescent="0.3">
      <c r="A439" s="1" t="s">
        <v>293</v>
      </c>
      <c r="B439" s="230">
        <v>0</v>
      </c>
      <c r="C439" s="230">
        <v>18</v>
      </c>
      <c r="D439" s="230">
        <v>18</v>
      </c>
      <c r="E439" s="230">
        <v>18</v>
      </c>
      <c r="F439" s="230">
        <v>18</v>
      </c>
      <c r="G439" s="230">
        <v>18</v>
      </c>
      <c r="H439" s="230">
        <v>18</v>
      </c>
      <c r="I439" s="230">
        <v>18</v>
      </c>
      <c r="J439" s="230">
        <v>18</v>
      </c>
      <c r="K439" s="230">
        <v>18</v>
      </c>
      <c r="L439" s="230">
        <v>18</v>
      </c>
      <c r="M439" s="230">
        <v>18</v>
      </c>
    </row>
    <row r="440" spans="1:13" x14ac:dyDescent="0.3">
      <c r="A440" s="1" t="s">
        <v>295</v>
      </c>
      <c r="B440" s="230">
        <v>3</v>
      </c>
      <c r="C440" s="230">
        <v>5</v>
      </c>
      <c r="D440" s="230">
        <v>5</v>
      </c>
      <c r="E440" s="230">
        <v>6</v>
      </c>
      <c r="F440" s="230">
        <v>6</v>
      </c>
      <c r="G440" s="230">
        <v>6</v>
      </c>
      <c r="H440" s="230">
        <v>6</v>
      </c>
      <c r="I440" s="230">
        <v>6</v>
      </c>
      <c r="J440" s="230">
        <v>7</v>
      </c>
      <c r="K440" s="230">
        <v>7</v>
      </c>
      <c r="L440" s="230">
        <v>7</v>
      </c>
      <c r="M440" s="230">
        <v>8</v>
      </c>
    </row>
    <row r="441" spans="1:13" x14ac:dyDescent="0.3">
      <c r="A441" s="1" t="s">
        <v>356</v>
      </c>
      <c r="B441" s="230">
        <v>0</v>
      </c>
      <c r="C441" s="230">
        <v>1</v>
      </c>
      <c r="D441" s="230">
        <v>1</v>
      </c>
      <c r="E441" s="230">
        <v>1</v>
      </c>
      <c r="F441" s="230">
        <v>1</v>
      </c>
      <c r="G441" s="230">
        <v>2</v>
      </c>
      <c r="H441" s="230">
        <v>2</v>
      </c>
      <c r="I441" s="230">
        <v>2</v>
      </c>
      <c r="J441" s="230">
        <v>2</v>
      </c>
      <c r="K441" s="230">
        <v>3</v>
      </c>
      <c r="L441" s="230">
        <v>3</v>
      </c>
      <c r="M441" s="230">
        <v>3</v>
      </c>
    </row>
    <row r="442" spans="1:13" x14ac:dyDescent="0.3">
      <c r="A442" s="1" t="s">
        <v>315</v>
      </c>
      <c r="B442" s="230">
        <v>0</v>
      </c>
      <c r="C442" s="230">
        <v>0</v>
      </c>
      <c r="D442" s="230">
        <v>0</v>
      </c>
      <c r="E442" s="230">
        <v>12</v>
      </c>
      <c r="F442" s="230">
        <v>12</v>
      </c>
      <c r="G442" s="230">
        <v>12</v>
      </c>
      <c r="H442" s="230">
        <v>12</v>
      </c>
      <c r="I442" s="230">
        <v>12</v>
      </c>
      <c r="J442" s="230">
        <v>12</v>
      </c>
      <c r="K442" s="230">
        <v>12</v>
      </c>
      <c r="L442" s="230">
        <v>12</v>
      </c>
      <c r="M442" s="230">
        <v>12</v>
      </c>
    </row>
    <row r="443" spans="1:13" x14ac:dyDescent="0.3">
      <c r="A443" s="1" t="s">
        <v>297</v>
      </c>
      <c r="B443" s="230">
        <v>0</v>
      </c>
      <c r="C443" s="230">
        <v>2</v>
      </c>
      <c r="D443" s="230">
        <v>2</v>
      </c>
      <c r="E443" s="230">
        <v>4</v>
      </c>
      <c r="F443" s="230">
        <v>4</v>
      </c>
      <c r="G443" s="230">
        <v>6</v>
      </c>
      <c r="H443" s="230">
        <v>6</v>
      </c>
      <c r="I443" s="230">
        <v>6</v>
      </c>
      <c r="J443" s="230">
        <v>8</v>
      </c>
      <c r="K443" s="230">
        <v>8</v>
      </c>
      <c r="L443" s="230">
        <v>8</v>
      </c>
      <c r="M443" s="230">
        <v>10</v>
      </c>
    </row>
    <row r="444" spans="1:13" x14ac:dyDescent="0.3">
      <c r="A444" s="1" t="s">
        <v>349</v>
      </c>
      <c r="B444" s="230">
        <v>0</v>
      </c>
      <c r="C444" s="230">
        <v>0</v>
      </c>
      <c r="D444" s="230">
        <v>0</v>
      </c>
      <c r="E444" s="230">
        <v>0</v>
      </c>
      <c r="F444" s="230">
        <v>0</v>
      </c>
      <c r="G444" s="230">
        <v>1</v>
      </c>
      <c r="H444" s="230">
        <v>1</v>
      </c>
      <c r="I444" s="230">
        <v>1</v>
      </c>
      <c r="J444" s="230">
        <v>1</v>
      </c>
      <c r="K444" s="230">
        <v>1</v>
      </c>
      <c r="L444" s="230">
        <v>1</v>
      </c>
      <c r="M444" s="230">
        <v>1</v>
      </c>
    </row>
    <row r="445" spans="1:13" x14ac:dyDescent="0.3">
      <c r="A445" s="1" t="s">
        <v>363</v>
      </c>
      <c r="B445" s="230">
        <v>0</v>
      </c>
      <c r="C445" s="230">
        <v>0</v>
      </c>
      <c r="D445" s="230">
        <v>0</v>
      </c>
      <c r="E445" s="230">
        <v>0</v>
      </c>
      <c r="F445" s="230">
        <v>0</v>
      </c>
      <c r="G445" s="230">
        <v>0</v>
      </c>
      <c r="H445" s="230">
        <v>0</v>
      </c>
      <c r="I445" s="230">
        <v>0</v>
      </c>
      <c r="J445" s="230">
        <v>0</v>
      </c>
      <c r="K445" s="230">
        <v>6</v>
      </c>
      <c r="L445" s="230">
        <v>6</v>
      </c>
      <c r="M445" s="230">
        <v>6</v>
      </c>
    </row>
    <row r="446" spans="1:13" x14ac:dyDescent="0.3">
      <c r="A446" s="1" t="s">
        <v>323</v>
      </c>
      <c r="B446" s="230">
        <v>0</v>
      </c>
      <c r="C446" s="230">
        <v>0</v>
      </c>
      <c r="D446" s="230">
        <v>0</v>
      </c>
      <c r="E446" s="230">
        <v>0</v>
      </c>
      <c r="F446" s="230">
        <v>2</v>
      </c>
      <c r="G446" s="230">
        <v>2</v>
      </c>
      <c r="H446" s="230">
        <v>2</v>
      </c>
      <c r="I446" s="230">
        <v>2</v>
      </c>
      <c r="J446" s="230">
        <v>2</v>
      </c>
      <c r="K446" s="230">
        <v>2</v>
      </c>
      <c r="L446" s="230">
        <v>3</v>
      </c>
      <c r="M446" s="230">
        <v>3</v>
      </c>
    </row>
    <row r="447" spans="1:13" x14ac:dyDescent="0.3">
      <c r="A447" s="1" t="s">
        <v>299</v>
      </c>
      <c r="B447" s="230">
        <v>0</v>
      </c>
      <c r="C447" s="230">
        <v>-244</v>
      </c>
      <c r="D447" s="230">
        <v>-365</v>
      </c>
      <c r="E447" s="230">
        <v>-487</v>
      </c>
      <c r="F447" s="230">
        <v>-608</v>
      </c>
      <c r="G447" s="230">
        <v>-729</v>
      </c>
      <c r="H447" s="230">
        <v>-729</v>
      </c>
      <c r="I447" s="230">
        <v>-849</v>
      </c>
      <c r="J447" s="230">
        <v>-968</v>
      </c>
      <c r="K447" s="230">
        <v>-1084</v>
      </c>
      <c r="L447" s="230">
        <v>-1207</v>
      </c>
      <c r="M447" s="230">
        <v>-1328</v>
      </c>
    </row>
    <row r="448" spans="1:13" x14ac:dyDescent="0.3">
      <c r="A448" s="1" t="s">
        <v>351</v>
      </c>
      <c r="B448" s="230">
        <v>0</v>
      </c>
      <c r="C448" s="230">
        <v>-25</v>
      </c>
      <c r="D448" s="230">
        <v>-38</v>
      </c>
      <c r="E448" s="230">
        <v>-51</v>
      </c>
      <c r="F448" s="230">
        <v>-63</v>
      </c>
      <c r="G448" s="230">
        <v>-76</v>
      </c>
      <c r="H448" s="230">
        <v>-76</v>
      </c>
      <c r="I448" s="230">
        <v>-88</v>
      </c>
      <c r="J448" s="230">
        <v>-100</v>
      </c>
      <c r="K448" s="230">
        <v>-112</v>
      </c>
      <c r="L448" s="230">
        <v>-125</v>
      </c>
      <c r="M448" s="230">
        <v>-137</v>
      </c>
    </row>
    <row r="449" spans="1:13" x14ac:dyDescent="0.3">
      <c r="A449" s="1" t="s">
        <v>364</v>
      </c>
      <c r="B449" s="230">
        <v>0</v>
      </c>
      <c r="C449" s="230">
        <v>-2</v>
      </c>
      <c r="D449" s="230">
        <v>-3</v>
      </c>
      <c r="E449" s="230">
        <v>-4</v>
      </c>
      <c r="F449" s="230">
        <v>-5</v>
      </c>
      <c r="G449" s="230">
        <v>-6</v>
      </c>
      <c r="H449" s="230">
        <v>-7</v>
      </c>
      <c r="I449" s="230">
        <v>-7</v>
      </c>
      <c r="J449" s="230">
        <v>-8</v>
      </c>
      <c r="K449" s="230">
        <v>-9</v>
      </c>
      <c r="L449" s="230">
        <v>-9</v>
      </c>
      <c r="M449" s="230">
        <v>-10</v>
      </c>
    </row>
    <row r="450" spans="1:13" x14ac:dyDescent="0.3">
      <c r="A450" s="1" t="s">
        <v>339</v>
      </c>
      <c r="B450" s="230">
        <v>-1</v>
      </c>
      <c r="C450" s="230">
        <v>-5</v>
      </c>
      <c r="D450" s="230">
        <v>-9</v>
      </c>
      <c r="E450" s="230">
        <v>-11</v>
      </c>
      <c r="F450" s="230">
        <v>-14</v>
      </c>
      <c r="G450" s="230">
        <v>-20</v>
      </c>
      <c r="H450" s="230">
        <v>-24</v>
      </c>
      <c r="I450" s="230">
        <v>-26</v>
      </c>
      <c r="J450" s="230">
        <v>-37</v>
      </c>
      <c r="K450" s="230">
        <v>-44</v>
      </c>
      <c r="L450" s="230">
        <v>-48</v>
      </c>
      <c r="M450" s="230">
        <v>-60</v>
      </c>
    </row>
    <row r="451" spans="1:13" x14ac:dyDescent="0.3">
      <c r="B451" s="230"/>
      <c r="C451" s="230"/>
      <c r="D451" s="230"/>
      <c r="E451" s="230"/>
      <c r="F451" s="230"/>
      <c r="G451" s="230"/>
      <c r="H451" s="230"/>
      <c r="I451" s="230"/>
      <c r="J451" s="230"/>
      <c r="K451" s="230"/>
      <c r="L451" s="230"/>
      <c r="M451" s="230"/>
    </row>
    <row r="452" spans="1:13" x14ac:dyDescent="0.3">
      <c r="A452" s="1" t="s">
        <v>367</v>
      </c>
      <c r="B452" s="230"/>
      <c r="C452" s="230"/>
      <c r="D452" s="230"/>
      <c r="E452" s="230"/>
      <c r="F452" s="230"/>
      <c r="G452" s="230"/>
      <c r="H452" s="230"/>
      <c r="I452" s="230"/>
      <c r="J452" s="230"/>
      <c r="K452" s="230"/>
      <c r="L452" s="230"/>
      <c r="M452" s="230"/>
    </row>
    <row r="453" spans="1:13" x14ac:dyDescent="0.3">
      <c r="A453" s="1" t="s">
        <v>247</v>
      </c>
      <c r="B453" s="230">
        <v>4</v>
      </c>
      <c r="C453" s="230">
        <v>9</v>
      </c>
      <c r="D453" s="230">
        <v>13</v>
      </c>
      <c r="E453" s="230">
        <v>18</v>
      </c>
      <c r="F453" s="230">
        <v>22</v>
      </c>
      <c r="G453" s="230">
        <v>26</v>
      </c>
      <c r="H453" s="230">
        <v>33</v>
      </c>
      <c r="I453" s="230">
        <v>1139</v>
      </c>
      <c r="J453" s="230">
        <v>3401</v>
      </c>
      <c r="K453" s="230">
        <v>5127</v>
      </c>
      <c r="L453" s="230">
        <v>6861</v>
      </c>
      <c r="M453" s="230">
        <v>7278</v>
      </c>
    </row>
    <row r="454" spans="1:13" x14ac:dyDescent="0.3">
      <c r="A454" s="1" t="s">
        <v>265</v>
      </c>
      <c r="B454" s="230">
        <v>0</v>
      </c>
      <c r="C454" s="230">
        <v>0</v>
      </c>
      <c r="D454" s="230">
        <v>0</v>
      </c>
      <c r="E454" s="230">
        <v>0</v>
      </c>
      <c r="F454" s="230">
        <v>0</v>
      </c>
      <c r="G454" s="230">
        <v>0</v>
      </c>
      <c r="H454" s="230">
        <v>0</v>
      </c>
      <c r="I454" s="230">
        <v>939</v>
      </c>
      <c r="J454" s="230">
        <v>2625</v>
      </c>
      <c r="K454" s="230">
        <v>4345</v>
      </c>
      <c r="L454" s="230">
        <v>6126</v>
      </c>
      <c r="M454" s="230">
        <v>6543</v>
      </c>
    </row>
    <row r="455" spans="1:13" x14ac:dyDescent="0.3">
      <c r="A455" s="1" t="s">
        <v>280</v>
      </c>
      <c r="B455" s="230">
        <v>0</v>
      </c>
      <c r="C455" s="230">
        <v>0</v>
      </c>
      <c r="D455" s="230">
        <v>0</v>
      </c>
      <c r="E455" s="230">
        <v>0</v>
      </c>
      <c r="F455" s="230">
        <v>0</v>
      </c>
      <c r="G455" s="230">
        <v>0</v>
      </c>
      <c r="H455" s="230">
        <v>0</v>
      </c>
      <c r="I455" s="230">
        <v>0</v>
      </c>
      <c r="J455" s="230">
        <v>9</v>
      </c>
      <c r="K455" s="230">
        <v>55</v>
      </c>
      <c r="L455" s="230">
        <v>107</v>
      </c>
      <c r="M455" s="230">
        <v>150</v>
      </c>
    </row>
    <row r="456" spans="1:13" x14ac:dyDescent="0.3">
      <c r="A456" s="1" t="s">
        <v>282</v>
      </c>
      <c r="B456" s="230">
        <v>0</v>
      </c>
      <c r="C456" s="230">
        <v>0</v>
      </c>
      <c r="D456" s="230">
        <v>0</v>
      </c>
      <c r="E456" s="230">
        <v>0</v>
      </c>
      <c r="F456" s="230">
        <v>0</v>
      </c>
      <c r="G456" s="230">
        <v>0</v>
      </c>
      <c r="H456" s="230">
        <v>0</v>
      </c>
      <c r="I456" s="230">
        <v>3</v>
      </c>
      <c r="J456" s="230">
        <v>9</v>
      </c>
      <c r="K456" s="230">
        <v>15</v>
      </c>
      <c r="L456" s="230">
        <v>20</v>
      </c>
      <c r="M456" s="230">
        <v>22</v>
      </c>
    </row>
    <row r="457" spans="1:13" x14ac:dyDescent="0.3">
      <c r="A457" s="1" t="s">
        <v>251</v>
      </c>
      <c r="B457" s="230">
        <v>0</v>
      </c>
      <c r="C457" s="230">
        <v>0</v>
      </c>
      <c r="D457" s="230">
        <v>0</v>
      </c>
      <c r="E457" s="230">
        <v>0</v>
      </c>
      <c r="F457" s="230">
        <v>0</v>
      </c>
      <c r="G457" s="230">
        <v>0</v>
      </c>
      <c r="H457" s="230">
        <v>0</v>
      </c>
      <c r="I457" s="230">
        <v>333</v>
      </c>
      <c r="J457" s="230">
        <v>933</v>
      </c>
      <c r="K457" s="230">
        <v>938</v>
      </c>
      <c r="L457" s="230">
        <v>942</v>
      </c>
      <c r="M457" s="230">
        <v>1209</v>
      </c>
    </row>
    <row r="458" spans="1:13" x14ac:dyDescent="0.3">
      <c r="A458" s="1" t="s">
        <v>252</v>
      </c>
      <c r="B458" s="230">
        <v>0</v>
      </c>
      <c r="C458" s="230">
        <v>0</v>
      </c>
      <c r="D458" s="230">
        <v>0</v>
      </c>
      <c r="E458" s="230">
        <v>0</v>
      </c>
      <c r="F458" s="230">
        <v>0</v>
      </c>
      <c r="G458" s="230">
        <v>0</v>
      </c>
      <c r="H458" s="230">
        <v>0</v>
      </c>
      <c r="I458" s="230">
        <v>167</v>
      </c>
      <c r="J458" s="230">
        <v>470</v>
      </c>
      <c r="K458" s="230">
        <v>747</v>
      </c>
      <c r="L458" s="230">
        <v>1029</v>
      </c>
      <c r="M458" s="230">
        <v>1117</v>
      </c>
    </row>
    <row r="459" spans="1:13" x14ac:dyDescent="0.3">
      <c r="A459" s="1" t="s">
        <v>283</v>
      </c>
      <c r="B459" s="230">
        <v>0</v>
      </c>
      <c r="C459" s="230">
        <v>0</v>
      </c>
      <c r="D459" s="230">
        <v>0</v>
      </c>
      <c r="E459" s="230">
        <v>0</v>
      </c>
      <c r="F459" s="230">
        <v>0</v>
      </c>
      <c r="G459" s="230">
        <v>0</v>
      </c>
      <c r="H459" s="230">
        <v>2</v>
      </c>
      <c r="I459" s="230">
        <v>4</v>
      </c>
      <c r="J459" s="230">
        <v>4</v>
      </c>
      <c r="K459" s="230">
        <v>5</v>
      </c>
      <c r="L459" s="230">
        <v>5</v>
      </c>
      <c r="M459" s="230">
        <v>5</v>
      </c>
    </row>
    <row r="460" spans="1:13" x14ac:dyDescent="0.3">
      <c r="A460" s="1" t="s">
        <v>312</v>
      </c>
      <c r="B460" s="230">
        <v>0</v>
      </c>
      <c r="C460" s="230">
        <v>0</v>
      </c>
      <c r="D460" s="230">
        <v>0</v>
      </c>
      <c r="E460" s="230">
        <v>0</v>
      </c>
      <c r="F460" s="230">
        <v>0</v>
      </c>
      <c r="G460" s="230">
        <v>0</v>
      </c>
      <c r="H460" s="230">
        <v>0</v>
      </c>
      <c r="I460" s="230">
        <v>0</v>
      </c>
      <c r="J460" s="230">
        <v>0</v>
      </c>
      <c r="K460" s="230">
        <v>0</v>
      </c>
      <c r="L460" s="230">
        <v>4</v>
      </c>
      <c r="M460" s="230">
        <v>4</v>
      </c>
    </row>
    <row r="461" spans="1:13" x14ac:dyDescent="0.3">
      <c r="A461" s="1" t="s">
        <v>336</v>
      </c>
      <c r="B461" s="230">
        <v>0</v>
      </c>
      <c r="C461" s="230">
        <v>0</v>
      </c>
      <c r="D461" s="230">
        <v>0</v>
      </c>
      <c r="E461" s="230">
        <v>0</v>
      </c>
      <c r="F461" s="230">
        <v>0</v>
      </c>
      <c r="G461" s="230">
        <v>0</v>
      </c>
      <c r="H461" s="230">
        <v>0</v>
      </c>
      <c r="I461" s="230">
        <v>5</v>
      </c>
      <c r="J461" s="230">
        <v>5</v>
      </c>
      <c r="K461" s="230">
        <v>7</v>
      </c>
      <c r="L461" s="230">
        <v>8</v>
      </c>
      <c r="M461" s="230">
        <v>8</v>
      </c>
    </row>
    <row r="462" spans="1:13" x14ac:dyDescent="0.3">
      <c r="A462" s="1" t="s">
        <v>284</v>
      </c>
      <c r="B462" s="230">
        <v>0</v>
      </c>
      <c r="C462" s="230">
        <v>1</v>
      </c>
      <c r="D462" s="230">
        <v>1</v>
      </c>
      <c r="E462" s="230">
        <v>2</v>
      </c>
      <c r="F462" s="230">
        <v>2</v>
      </c>
      <c r="G462" s="230">
        <v>3</v>
      </c>
      <c r="H462" s="230">
        <v>3</v>
      </c>
      <c r="I462" s="230">
        <v>3</v>
      </c>
      <c r="J462" s="230">
        <v>4</v>
      </c>
      <c r="K462" s="230">
        <v>4</v>
      </c>
      <c r="L462" s="230">
        <v>5</v>
      </c>
      <c r="M462" s="230">
        <v>5</v>
      </c>
    </row>
    <row r="463" spans="1:13" x14ac:dyDescent="0.3">
      <c r="A463" s="1" t="s">
        <v>346</v>
      </c>
      <c r="B463" s="230">
        <v>0</v>
      </c>
      <c r="C463" s="230">
        <v>0</v>
      </c>
      <c r="D463" s="230">
        <v>0</v>
      </c>
      <c r="E463" s="230">
        <v>0</v>
      </c>
      <c r="F463" s="230">
        <v>0</v>
      </c>
      <c r="G463" s="230">
        <v>0</v>
      </c>
      <c r="H463" s="230">
        <v>0</v>
      </c>
      <c r="I463" s="230">
        <v>0</v>
      </c>
      <c r="J463" s="230">
        <v>0</v>
      </c>
      <c r="K463" s="230">
        <v>2</v>
      </c>
      <c r="L463" s="230">
        <v>2</v>
      </c>
      <c r="M463" s="230">
        <v>3</v>
      </c>
    </row>
    <row r="464" spans="1:13" x14ac:dyDescent="0.3">
      <c r="A464" s="1" t="s">
        <v>313</v>
      </c>
      <c r="B464" s="230">
        <v>0</v>
      </c>
      <c r="C464" s="230">
        <v>0</v>
      </c>
      <c r="D464" s="230">
        <v>0</v>
      </c>
      <c r="E464" s="230">
        <v>0</v>
      </c>
      <c r="F464" s="230">
        <v>0</v>
      </c>
      <c r="G464" s="230">
        <v>0</v>
      </c>
      <c r="H464" s="230">
        <v>0</v>
      </c>
      <c r="I464" s="230">
        <v>11</v>
      </c>
      <c r="J464" s="230">
        <v>32</v>
      </c>
      <c r="K464" s="230">
        <v>103</v>
      </c>
      <c r="L464" s="230">
        <v>146</v>
      </c>
      <c r="M464" s="230">
        <v>226</v>
      </c>
    </row>
    <row r="465" spans="1:13" x14ac:dyDescent="0.3">
      <c r="A465" s="1" t="s">
        <v>354</v>
      </c>
      <c r="B465" s="230">
        <v>0</v>
      </c>
      <c r="C465" s="230">
        <v>0</v>
      </c>
      <c r="D465" s="230">
        <v>0</v>
      </c>
      <c r="E465" s="230">
        <v>0</v>
      </c>
      <c r="F465" s="230">
        <v>0</v>
      </c>
      <c r="G465" s="230">
        <v>0</v>
      </c>
      <c r="H465" s="230">
        <v>0</v>
      </c>
      <c r="I465" s="230">
        <v>4</v>
      </c>
      <c r="J465" s="230">
        <v>6</v>
      </c>
      <c r="K465" s="230">
        <v>7</v>
      </c>
      <c r="L465" s="230">
        <v>18</v>
      </c>
      <c r="M465" s="230">
        <v>18</v>
      </c>
    </row>
    <row r="466" spans="1:13" x14ac:dyDescent="0.3">
      <c r="A466" s="1" t="s">
        <v>347</v>
      </c>
      <c r="B466" s="230">
        <v>0</v>
      </c>
      <c r="C466" s="230">
        <v>0</v>
      </c>
      <c r="D466" s="230">
        <v>0</v>
      </c>
      <c r="E466" s="230">
        <v>0</v>
      </c>
      <c r="F466" s="230">
        <v>0</v>
      </c>
      <c r="G466" s="230">
        <v>0</v>
      </c>
      <c r="H466" s="230">
        <v>0</v>
      </c>
      <c r="I466" s="230">
        <v>0</v>
      </c>
      <c r="J466" s="230">
        <v>1</v>
      </c>
      <c r="K466" s="230">
        <v>1</v>
      </c>
      <c r="L466" s="230">
        <v>2</v>
      </c>
      <c r="M466" s="230">
        <v>2</v>
      </c>
    </row>
    <row r="467" spans="1:13" x14ac:dyDescent="0.3">
      <c r="A467" s="1" t="s">
        <v>285</v>
      </c>
      <c r="B467" s="230">
        <v>1</v>
      </c>
      <c r="C467" s="230">
        <v>1</v>
      </c>
      <c r="D467" s="230">
        <v>2</v>
      </c>
      <c r="E467" s="230">
        <v>2</v>
      </c>
      <c r="F467" s="230">
        <v>3</v>
      </c>
      <c r="G467" s="230">
        <v>4</v>
      </c>
      <c r="H467" s="230">
        <v>4</v>
      </c>
      <c r="I467" s="230">
        <v>5</v>
      </c>
      <c r="J467" s="230">
        <v>5</v>
      </c>
      <c r="K467" s="230">
        <v>6</v>
      </c>
      <c r="L467" s="230">
        <v>6</v>
      </c>
      <c r="M467" s="230">
        <v>7</v>
      </c>
    </row>
    <row r="468" spans="1:13" x14ac:dyDescent="0.3">
      <c r="A468" s="1" t="s">
        <v>287</v>
      </c>
      <c r="B468" s="230">
        <v>1</v>
      </c>
      <c r="C468" s="230">
        <v>1</v>
      </c>
      <c r="D468" s="230">
        <v>2</v>
      </c>
      <c r="E468" s="230">
        <v>3</v>
      </c>
      <c r="F468" s="230">
        <v>3</v>
      </c>
      <c r="G468" s="230">
        <v>4</v>
      </c>
      <c r="H468" s="230">
        <v>5</v>
      </c>
      <c r="I468" s="230">
        <v>5</v>
      </c>
      <c r="J468" s="230">
        <v>6</v>
      </c>
      <c r="K468" s="230">
        <v>7</v>
      </c>
      <c r="L468" s="230">
        <v>7</v>
      </c>
      <c r="M468" s="230">
        <v>8</v>
      </c>
    </row>
    <row r="469" spans="1:13" x14ac:dyDescent="0.3">
      <c r="A469" s="1" t="s">
        <v>293</v>
      </c>
      <c r="B469" s="230">
        <v>2</v>
      </c>
      <c r="C469" s="230">
        <v>4</v>
      </c>
      <c r="D469" s="230">
        <v>5</v>
      </c>
      <c r="E469" s="230">
        <v>7</v>
      </c>
      <c r="F469" s="230">
        <v>9</v>
      </c>
      <c r="G469" s="230">
        <v>11</v>
      </c>
      <c r="H469" s="230">
        <v>12</v>
      </c>
      <c r="I469" s="230">
        <v>14</v>
      </c>
      <c r="J469" s="230">
        <v>16</v>
      </c>
      <c r="K469" s="230">
        <v>18</v>
      </c>
      <c r="L469" s="230">
        <v>19</v>
      </c>
      <c r="M469" s="230">
        <v>21</v>
      </c>
    </row>
    <row r="470" spans="1:13" x14ac:dyDescent="0.3">
      <c r="A470" s="1" t="s">
        <v>295</v>
      </c>
      <c r="B470" s="230">
        <v>0</v>
      </c>
      <c r="C470" s="230">
        <v>0</v>
      </c>
      <c r="D470" s="230">
        <v>0</v>
      </c>
      <c r="E470" s="230">
        <v>0</v>
      </c>
      <c r="F470" s="230">
        <v>0</v>
      </c>
      <c r="G470" s="230">
        <v>0</v>
      </c>
      <c r="H470" s="230">
        <v>0</v>
      </c>
      <c r="I470" s="230">
        <v>1</v>
      </c>
      <c r="J470" s="230">
        <v>1</v>
      </c>
      <c r="K470" s="230">
        <v>3</v>
      </c>
      <c r="L470" s="230">
        <v>3</v>
      </c>
      <c r="M470" s="230">
        <v>3</v>
      </c>
    </row>
    <row r="471" spans="1:13" x14ac:dyDescent="0.3">
      <c r="A471" s="1" t="s">
        <v>356</v>
      </c>
      <c r="B471" s="230">
        <v>0</v>
      </c>
      <c r="C471" s="230">
        <v>0</v>
      </c>
      <c r="D471" s="230">
        <v>0</v>
      </c>
      <c r="E471" s="230">
        <v>0</v>
      </c>
      <c r="F471" s="230">
        <v>0</v>
      </c>
      <c r="G471" s="230">
        <v>0</v>
      </c>
      <c r="H471" s="230">
        <v>0</v>
      </c>
      <c r="I471" s="230">
        <v>0</v>
      </c>
      <c r="J471" s="230">
        <v>0</v>
      </c>
      <c r="K471" s="230">
        <v>5</v>
      </c>
      <c r="L471" s="230">
        <v>5</v>
      </c>
      <c r="M471" s="230">
        <v>5</v>
      </c>
    </row>
    <row r="472" spans="1:13" x14ac:dyDescent="0.3">
      <c r="A472" s="1" t="s">
        <v>297</v>
      </c>
      <c r="B472" s="230">
        <v>0</v>
      </c>
      <c r="C472" s="230">
        <v>0</v>
      </c>
      <c r="D472" s="230">
        <v>0</v>
      </c>
      <c r="E472" s="230">
        <v>0</v>
      </c>
      <c r="F472" s="230">
        <v>0</v>
      </c>
      <c r="G472" s="230">
        <v>0</v>
      </c>
      <c r="H472" s="230">
        <v>0</v>
      </c>
      <c r="I472" s="230">
        <v>0</v>
      </c>
      <c r="J472" s="230">
        <v>27</v>
      </c>
      <c r="K472" s="230">
        <v>27</v>
      </c>
      <c r="L472" s="230">
        <v>19</v>
      </c>
      <c r="M472" s="230">
        <v>20</v>
      </c>
    </row>
    <row r="473" spans="1:13" x14ac:dyDescent="0.3">
      <c r="A473" s="1" t="s">
        <v>349</v>
      </c>
      <c r="B473" s="230">
        <v>0</v>
      </c>
      <c r="C473" s="230">
        <v>0</v>
      </c>
      <c r="D473" s="230">
        <v>0</v>
      </c>
      <c r="E473" s="230">
        <v>0</v>
      </c>
      <c r="F473" s="230">
        <v>0</v>
      </c>
      <c r="G473" s="230">
        <v>1</v>
      </c>
      <c r="H473" s="230">
        <v>1</v>
      </c>
      <c r="I473" s="230">
        <v>1</v>
      </c>
      <c r="J473" s="230">
        <v>1</v>
      </c>
      <c r="K473" s="230">
        <v>1</v>
      </c>
      <c r="L473" s="230">
        <v>1</v>
      </c>
      <c r="M473" s="230">
        <v>1</v>
      </c>
    </row>
    <row r="474" spans="1:13" x14ac:dyDescent="0.3">
      <c r="A474" s="1" t="s">
        <v>363</v>
      </c>
      <c r="B474" s="230">
        <v>1</v>
      </c>
      <c r="C474" s="230">
        <v>1</v>
      </c>
      <c r="D474" s="230">
        <v>2</v>
      </c>
      <c r="E474" s="230">
        <v>3</v>
      </c>
      <c r="F474" s="230">
        <v>3</v>
      </c>
      <c r="G474" s="230">
        <v>4</v>
      </c>
      <c r="H474" s="230">
        <v>5</v>
      </c>
      <c r="I474" s="230">
        <v>5</v>
      </c>
      <c r="J474" s="230">
        <v>6</v>
      </c>
      <c r="K474" s="230">
        <v>7</v>
      </c>
      <c r="L474" s="230">
        <v>7</v>
      </c>
      <c r="M474" s="230">
        <v>8</v>
      </c>
    </row>
    <row r="475" spans="1:13" x14ac:dyDescent="0.3">
      <c r="A475" s="1" t="s">
        <v>323</v>
      </c>
      <c r="B475" s="230">
        <v>0</v>
      </c>
      <c r="C475" s="230">
        <v>1</v>
      </c>
      <c r="D475" s="230">
        <v>1</v>
      </c>
      <c r="E475" s="230">
        <v>1</v>
      </c>
      <c r="F475" s="230">
        <v>1</v>
      </c>
      <c r="G475" s="230">
        <v>2</v>
      </c>
      <c r="H475" s="230">
        <v>2</v>
      </c>
      <c r="I475" s="230">
        <v>2</v>
      </c>
      <c r="J475" s="230">
        <v>2</v>
      </c>
      <c r="K475" s="230">
        <v>3</v>
      </c>
      <c r="L475" s="230">
        <v>3</v>
      </c>
      <c r="M475" s="230">
        <v>3</v>
      </c>
    </row>
    <row r="476" spans="1:13" x14ac:dyDescent="0.3">
      <c r="A476" s="1" t="s">
        <v>299</v>
      </c>
      <c r="B476" s="230">
        <v>0</v>
      </c>
      <c r="C476" s="230">
        <v>0</v>
      </c>
      <c r="D476" s="230">
        <v>0</v>
      </c>
      <c r="E476" s="230">
        <v>0</v>
      </c>
      <c r="F476" s="230">
        <v>0</v>
      </c>
      <c r="G476" s="230">
        <v>0</v>
      </c>
      <c r="H476" s="230">
        <v>1</v>
      </c>
      <c r="I476" s="230">
        <v>-322</v>
      </c>
      <c r="J476" s="230">
        <v>-671</v>
      </c>
      <c r="K476" s="230">
        <v>-1028</v>
      </c>
      <c r="L476" s="230">
        <v>-1385</v>
      </c>
      <c r="M476" s="230">
        <v>-1766</v>
      </c>
    </row>
    <row r="477" spans="1:13" x14ac:dyDescent="0.3">
      <c r="A477" s="1" t="s">
        <v>351</v>
      </c>
      <c r="B477" s="230">
        <v>0</v>
      </c>
      <c r="C477" s="230">
        <v>0</v>
      </c>
      <c r="D477" s="230">
        <v>0</v>
      </c>
      <c r="E477" s="230">
        <v>0</v>
      </c>
      <c r="F477" s="230">
        <v>0</v>
      </c>
      <c r="G477" s="230">
        <v>0</v>
      </c>
      <c r="H477" s="230">
        <v>0</v>
      </c>
      <c r="I477" s="230">
        <v>-42</v>
      </c>
      <c r="J477" s="230">
        <v>-87</v>
      </c>
      <c r="K477" s="230">
        <v>-132</v>
      </c>
      <c r="L477" s="230">
        <v>-177</v>
      </c>
      <c r="M477" s="230">
        <v>-226</v>
      </c>
    </row>
    <row r="478" spans="1:13" x14ac:dyDescent="0.3">
      <c r="A478" s="1" t="s">
        <v>364</v>
      </c>
      <c r="B478" s="230">
        <v>0</v>
      </c>
      <c r="C478" s="230">
        <v>0</v>
      </c>
      <c r="D478" s="230">
        <v>0</v>
      </c>
      <c r="E478" s="230">
        <v>0</v>
      </c>
      <c r="F478" s="230">
        <v>0</v>
      </c>
      <c r="G478" s="230">
        <v>0</v>
      </c>
      <c r="H478" s="230">
        <v>0</v>
      </c>
      <c r="I478" s="230">
        <v>-1</v>
      </c>
      <c r="J478" s="230">
        <v>-3</v>
      </c>
      <c r="K478" s="230">
        <v>-9</v>
      </c>
      <c r="L478" s="230">
        <v>-15</v>
      </c>
      <c r="M478" s="230">
        <v>-17</v>
      </c>
    </row>
    <row r="479" spans="1:13" x14ac:dyDescent="0.3">
      <c r="A479" s="1" t="s">
        <v>339</v>
      </c>
      <c r="B479" s="230">
        <v>0</v>
      </c>
      <c r="C479" s="230">
        <v>0</v>
      </c>
      <c r="D479" s="230">
        <v>0</v>
      </c>
      <c r="E479" s="230">
        <v>0</v>
      </c>
      <c r="F479" s="230">
        <v>0</v>
      </c>
      <c r="G479" s="230">
        <v>0</v>
      </c>
      <c r="H479" s="230">
        <v>0</v>
      </c>
      <c r="I479" s="230">
        <v>0</v>
      </c>
      <c r="J479" s="230">
        <v>0</v>
      </c>
      <c r="K479" s="230">
        <v>-8</v>
      </c>
      <c r="L479" s="230">
        <v>-46</v>
      </c>
      <c r="M479" s="230">
        <v>-100</v>
      </c>
    </row>
    <row r="480" spans="1:13" x14ac:dyDescent="0.3">
      <c r="B480" s="230"/>
      <c r="C480" s="230"/>
      <c r="D480" s="230"/>
      <c r="E480" s="230"/>
      <c r="F480" s="230"/>
      <c r="G480" s="230"/>
      <c r="H480" s="230"/>
      <c r="I480" s="230"/>
      <c r="J480" s="230"/>
      <c r="K480" s="230"/>
      <c r="L480" s="230"/>
      <c r="M480" s="230"/>
    </row>
    <row r="481" spans="1:13" x14ac:dyDescent="0.3">
      <c r="A481" s="1" t="s">
        <v>368</v>
      </c>
      <c r="B481" s="230"/>
      <c r="C481" s="230"/>
      <c r="D481" s="230"/>
      <c r="E481" s="230"/>
      <c r="F481" s="230"/>
      <c r="G481" s="230"/>
      <c r="H481" s="230"/>
      <c r="I481" s="230"/>
      <c r="J481" s="230"/>
      <c r="K481" s="230"/>
      <c r="L481" s="230"/>
      <c r="M481" s="230"/>
    </row>
    <row r="482" spans="1:13" x14ac:dyDescent="0.3">
      <c r="B482" s="230"/>
      <c r="C482" s="230"/>
      <c r="D482" s="230"/>
      <c r="E482" s="230"/>
      <c r="F482" s="230"/>
      <c r="G482" s="230"/>
      <c r="H482" s="230"/>
      <c r="I482" s="230"/>
      <c r="J482" s="230"/>
      <c r="K482" s="230"/>
      <c r="L482" s="230"/>
      <c r="M482" s="230"/>
    </row>
    <row r="483" spans="1:13" x14ac:dyDescent="0.3">
      <c r="A483" s="1" t="s">
        <v>369</v>
      </c>
      <c r="B483" s="230"/>
      <c r="C483" s="230"/>
      <c r="D483" s="230"/>
      <c r="E483" s="230"/>
      <c r="F483" s="230"/>
      <c r="G483" s="230"/>
      <c r="H483" s="230"/>
      <c r="I483" s="230"/>
      <c r="J483" s="230"/>
      <c r="K483" s="230"/>
      <c r="L483" s="230"/>
      <c r="M483" s="230"/>
    </row>
    <row r="484" spans="1:13" x14ac:dyDescent="0.3">
      <c r="B484" s="230"/>
      <c r="C484" s="230"/>
      <c r="D484" s="230"/>
      <c r="E484" s="230"/>
      <c r="F484" s="230"/>
      <c r="G484" s="230"/>
      <c r="H484" s="230"/>
      <c r="I484" s="230"/>
      <c r="J484" s="230"/>
      <c r="K484" s="230"/>
      <c r="L484" s="230"/>
      <c r="M484" s="230"/>
    </row>
    <row r="485" spans="1:13" x14ac:dyDescent="0.3">
      <c r="A485" s="1" t="s">
        <v>370</v>
      </c>
      <c r="B485" s="230"/>
      <c r="C485" s="230"/>
      <c r="D485" s="230"/>
      <c r="E485" s="230"/>
      <c r="F485" s="230"/>
      <c r="G485" s="230"/>
      <c r="H485" s="230"/>
      <c r="I485" s="230"/>
      <c r="J485" s="230"/>
      <c r="K485" s="230"/>
      <c r="L485" s="230"/>
      <c r="M485" s="230"/>
    </row>
    <row r="486" spans="1:13" x14ac:dyDescent="0.3">
      <c r="B486" s="230"/>
      <c r="C486" s="230"/>
      <c r="D486" s="230"/>
      <c r="E486" s="230"/>
      <c r="F486" s="230"/>
      <c r="G486" s="230"/>
      <c r="H486" s="230"/>
      <c r="I486" s="230"/>
      <c r="J486" s="230"/>
      <c r="K486" s="230"/>
      <c r="L486" s="230"/>
      <c r="M486" s="230"/>
    </row>
    <row r="487" spans="1:13" x14ac:dyDescent="0.3">
      <c r="A487" s="1" t="s">
        <v>371</v>
      </c>
      <c r="B487" s="230"/>
      <c r="C487" s="230"/>
      <c r="D487" s="230"/>
      <c r="E487" s="230"/>
      <c r="F487" s="230"/>
      <c r="G487" s="230"/>
      <c r="H487" s="230"/>
      <c r="I487" s="230"/>
      <c r="J487" s="230"/>
      <c r="K487" s="230"/>
      <c r="L487" s="230"/>
      <c r="M487" s="230"/>
    </row>
    <row r="488" spans="1:13" x14ac:dyDescent="0.3">
      <c r="A488" s="1" t="s">
        <v>247</v>
      </c>
      <c r="B488" s="230">
        <v>712</v>
      </c>
      <c r="C488" s="230">
        <v>1542</v>
      </c>
      <c r="D488" s="230">
        <v>2339</v>
      </c>
      <c r="E488" s="230">
        <v>3327</v>
      </c>
      <c r="F488" s="230">
        <v>4201</v>
      </c>
      <c r="G488" s="230">
        <v>4194</v>
      </c>
      <c r="H488" s="230">
        <v>4545</v>
      </c>
      <c r="I488" s="230">
        <v>5773</v>
      </c>
      <c r="J488" s="230">
        <v>7013</v>
      </c>
      <c r="K488" s="230">
        <v>7682</v>
      </c>
      <c r="L488" s="230">
        <v>8603</v>
      </c>
      <c r="M488" s="230">
        <v>10177</v>
      </c>
    </row>
    <row r="489" spans="1:13" x14ac:dyDescent="0.3">
      <c r="A489" s="1" t="s">
        <v>265</v>
      </c>
      <c r="B489" s="230">
        <v>487</v>
      </c>
      <c r="C489" s="230">
        <v>1011</v>
      </c>
      <c r="D489" s="230">
        <v>1504</v>
      </c>
      <c r="E489" s="230">
        <v>1995</v>
      </c>
      <c r="F489" s="230">
        <v>2477</v>
      </c>
      <c r="G489" s="230">
        <v>2375</v>
      </c>
      <c r="H489" s="230">
        <v>2869</v>
      </c>
      <c r="I489" s="230">
        <v>3350</v>
      </c>
      <c r="J489" s="230">
        <v>4161</v>
      </c>
      <c r="K489" s="230">
        <v>4726</v>
      </c>
      <c r="L489" s="230">
        <v>5322</v>
      </c>
      <c r="M489" s="230">
        <v>5919</v>
      </c>
    </row>
    <row r="490" spans="1:13" x14ac:dyDescent="0.3">
      <c r="A490" s="1" t="s">
        <v>279</v>
      </c>
      <c r="B490" s="230">
        <v>5</v>
      </c>
      <c r="C490" s="230">
        <v>10</v>
      </c>
      <c r="D490" s="230">
        <v>16</v>
      </c>
      <c r="E490" s="230">
        <v>21</v>
      </c>
      <c r="F490" s="230">
        <v>28</v>
      </c>
      <c r="G490" s="230">
        <v>27</v>
      </c>
      <c r="H490" s="230">
        <v>32</v>
      </c>
      <c r="I490" s="230">
        <v>38</v>
      </c>
      <c r="J490" s="230">
        <v>44</v>
      </c>
      <c r="K490" s="230">
        <v>48</v>
      </c>
      <c r="L490" s="230">
        <v>54</v>
      </c>
      <c r="M490" s="230">
        <v>60</v>
      </c>
    </row>
    <row r="491" spans="1:13" x14ac:dyDescent="0.3">
      <c r="A491" s="1" t="s">
        <v>280</v>
      </c>
      <c r="B491" s="230">
        <v>38</v>
      </c>
      <c r="C491" s="230">
        <v>77</v>
      </c>
      <c r="D491" s="230">
        <v>115</v>
      </c>
      <c r="E491" s="230">
        <v>146</v>
      </c>
      <c r="F491" s="230">
        <v>176</v>
      </c>
      <c r="G491" s="230">
        <v>195</v>
      </c>
      <c r="H491" s="230">
        <v>207</v>
      </c>
      <c r="I491" s="230">
        <v>219</v>
      </c>
      <c r="J491" s="230">
        <v>239</v>
      </c>
      <c r="K491" s="230">
        <v>260</v>
      </c>
      <c r="L491" s="230">
        <v>280</v>
      </c>
      <c r="M491" s="230">
        <v>300</v>
      </c>
    </row>
    <row r="492" spans="1:13" x14ac:dyDescent="0.3">
      <c r="A492" s="1" t="s">
        <v>342</v>
      </c>
      <c r="B492" s="230">
        <v>10</v>
      </c>
      <c r="C492" s="230">
        <v>12</v>
      </c>
      <c r="D492" s="230">
        <v>12</v>
      </c>
      <c r="E492" s="230">
        <v>12</v>
      </c>
      <c r="F492" s="230">
        <v>16</v>
      </c>
      <c r="G492" s="230">
        <v>16</v>
      </c>
      <c r="H492" s="230">
        <v>20</v>
      </c>
      <c r="I492" s="230">
        <v>38</v>
      </c>
      <c r="J492" s="230">
        <v>54</v>
      </c>
      <c r="K492" s="230">
        <v>57</v>
      </c>
      <c r="L492" s="230">
        <v>66</v>
      </c>
      <c r="M492" s="230">
        <v>70</v>
      </c>
    </row>
    <row r="493" spans="1:13" x14ac:dyDescent="0.3">
      <c r="A493" s="1" t="s">
        <v>372</v>
      </c>
      <c r="B493" s="230">
        <v>34</v>
      </c>
      <c r="C493" s="230">
        <v>68</v>
      </c>
      <c r="D493" s="230">
        <v>102</v>
      </c>
      <c r="E493" s="230">
        <v>135</v>
      </c>
      <c r="F493" s="230">
        <v>169</v>
      </c>
      <c r="G493" s="230">
        <v>169</v>
      </c>
      <c r="H493" s="230">
        <v>169</v>
      </c>
      <c r="I493" s="230">
        <v>169</v>
      </c>
      <c r="J493" s="230">
        <v>170</v>
      </c>
      <c r="K493" s="230">
        <v>170</v>
      </c>
      <c r="L493" s="230">
        <v>170</v>
      </c>
      <c r="M493" s="230">
        <v>170</v>
      </c>
    </row>
    <row r="494" spans="1:13" x14ac:dyDescent="0.3">
      <c r="A494" s="1" t="s">
        <v>281</v>
      </c>
      <c r="B494" s="230">
        <v>10</v>
      </c>
      <c r="C494" s="230">
        <v>10</v>
      </c>
      <c r="D494" s="230">
        <v>10</v>
      </c>
      <c r="E494" s="230">
        <v>10</v>
      </c>
      <c r="F494" s="230">
        <v>10</v>
      </c>
      <c r="G494" s="230">
        <v>12</v>
      </c>
      <c r="H494" s="230">
        <v>12</v>
      </c>
      <c r="I494" s="230">
        <v>12</v>
      </c>
      <c r="J494" s="230">
        <v>16</v>
      </c>
      <c r="K494" s="230">
        <v>16</v>
      </c>
      <c r="L494" s="230">
        <v>16</v>
      </c>
      <c r="M494" s="230">
        <v>20</v>
      </c>
    </row>
    <row r="495" spans="1:13" x14ac:dyDescent="0.3">
      <c r="A495" s="1" t="s">
        <v>373</v>
      </c>
      <c r="B495" s="230">
        <v>6</v>
      </c>
      <c r="C495" s="230">
        <v>13</v>
      </c>
      <c r="D495" s="230">
        <v>21</v>
      </c>
      <c r="E495" s="230">
        <v>23</v>
      </c>
      <c r="F495" s="230">
        <v>31</v>
      </c>
      <c r="G495" s="230">
        <v>47</v>
      </c>
      <c r="H495" s="230">
        <v>57</v>
      </c>
      <c r="I495" s="230">
        <v>67</v>
      </c>
      <c r="J495" s="230">
        <v>72</v>
      </c>
      <c r="K495" s="230">
        <v>76</v>
      </c>
      <c r="L495" s="230">
        <v>93</v>
      </c>
      <c r="M495" s="230">
        <v>106</v>
      </c>
    </row>
    <row r="496" spans="1:13" x14ac:dyDescent="0.3">
      <c r="A496" s="1" t="s">
        <v>282</v>
      </c>
      <c r="B496" s="230">
        <v>2</v>
      </c>
      <c r="C496" s="230">
        <v>4</v>
      </c>
      <c r="D496" s="230">
        <v>5</v>
      </c>
      <c r="E496" s="230">
        <v>7</v>
      </c>
      <c r="F496" s="230">
        <v>9</v>
      </c>
      <c r="G496" s="230">
        <v>11</v>
      </c>
      <c r="H496" s="230">
        <v>13</v>
      </c>
      <c r="I496" s="230">
        <v>14</v>
      </c>
      <c r="J496" s="230">
        <v>16</v>
      </c>
      <c r="K496" s="230">
        <v>18</v>
      </c>
      <c r="L496" s="230">
        <v>20</v>
      </c>
      <c r="M496" s="230">
        <v>22</v>
      </c>
    </row>
    <row r="497" spans="1:13" x14ac:dyDescent="0.3">
      <c r="A497" s="1" t="s">
        <v>251</v>
      </c>
      <c r="B497" s="230">
        <v>39</v>
      </c>
      <c r="C497" s="230">
        <v>198</v>
      </c>
      <c r="D497" s="230">
        <v>292</v>
      </c>
      <c r="E497" s="230">
        <v>389</v>
      </c>
      <c r="F497" s="230">
        <v>486</v>
      </c>
      <c r="G497" s="230">
        <v>578</v>
      </c>
      <c r="H497" s="230">
        <v>665</v>
      </c>
      <c r="I497" s="230">
        <v>758</v>
      </c>
      <c r="J497" s="230">
        <v>923</v>
      </c>
      <c r="K497" s="230">
        <v>959</v>
      </c>
      <c r="L497" s="230">
        <v>991</v>
      </c>
      <c r="M497" s="230">
        <v>1093</v>
      </c>
    </row>
    <row r="498" spans="1:13" x14ac:dyDescent="0.3">
      <c r="A498" s="1" t="s">
        <v>252</v>
      </c>
      <c r="B498" s="230">
        <v>78</v>
      </c>
      <c r="C498" s="230">
        <v>176</v>
      </c>
      <c r="D498" s="230">
        <v>266</v>
      </c>
      <c r="E498" s="230">
        <v>358</v>
      </c>
      <c r="F498" s="230">
        <v>454</v>
      </c>
      <c r="G498" s="230">
        <v>450</v>
      </c>
      <c r="H498" s="230">
        <v>520</v>
      </c>
      <c r="I498" s="230">
        <v>612</v>
      </c>
      <c r="J498" s="230">
        <v>765</v>
      </c>
      <c r="K498" s="230">
        <v>867</v>
      </c>
      <c r="L498" s="230">
        <v>963</v>
      </c>
      <c r="M498" s="230">
        <v>1070</v>
      </c>
    </row>
    <row r="499" spans="1:13" x14ac:dyDescent="0.3">
      <c r="A499" s="1" t="s">
        <v>283</v>
      </c>
      <c r="B499" s="230">
        <v>1</v>
      </c>
      <c r="C499" s="230">
        <v>1</v>
      </c>
      <c r="D499" s="230">
        <v>1</v>
      </c>
      <c r="E499" s="230">
        <v>8</v>
      </c>
      <c r="F499" s="230">
        <v>8</v>
      </c>
      <c r="G499" s="230">
        <v>10</v>
      </c>
      <c r="H499" s="230">
        <v>10</v>
      </c>
      <c r="I499" s="230">
        <v>10</v>
      </c>
      <c r="J499" s="230">
        <v>10</v>
      </c>
      <c r="K499" s="230">
        <v>10</v>
      </c>
      <c r="L499" s="230">
        <v>12</v>
      </c>
      <c r="M499" s="230">
        <v>12</v>
      </c>
    </row>
    <row r="500" spans="1:13" x14ac:dyDescent="0.3">
      <c r="A500" s="1" t="s">
        <v>332</v>
      </c>
      <c r="B500" s="230">
        <v>0</v>
      </c>
      <c r="C500" s="230">
        <v>0</v>
      </c>
      <c r="D500" s="230">
        <v>0</v>
      </c>
      <c r="E500" s="230">
        <v>0</v>
      </c>
      <c r="F500" s="230">
        <v>0</v>
      </c>
      <c r="G500" s="230">
        <v>1</v>
      </c>
      <c r="H500" s="230">
        <v>1</v>
      </c>
      <c r="I500" s="230">
        <v>1</v>
      </c>
      <c r="J500" s="230">
        <v>1</v>
      </c>
      <c r="K500" s="230">
        <v>7</v>
      </c>
      <c r="L500" s="230">
        <v>7</v>
      </c>
      <c r="M500" s="230">
        <v>7</v>
      </c>
    </row>
    <row r="501" spans="1:13" x14ac:dyDescent="0.3">
      <c r="A501" s="1" t="s">
        <v>334</v>
      </c>
      <c r="B501" s="230">
        <v>0</v>
      </c>
      <c r="C501" s="230">
        <v>0</v>
      </c>
      <c r="D501" s="230">
        <v>8</v>
      </c>
      <c r="E501" s="230">
        <v>8</v>
      </c>
      <c r="F501" s="230">
        <v>8</v>
      </c>
      <c r="G501" s="230">
        <v>8</v>
      </c>
      <c r="H501" s="230">
        <v>8</v>
      </c>
      <c r="I501" s="230">
        <v>8</v>
      </c>
      <c r="J501" s="230">
        <v>9</v>
      </c>
      <c r="K501" s="230">
        <v>9</v>
      </c>
      <c r="L501" s="230">
        <v>9</v>
      </c>
      <c r="M501" s="230">
        <v>9</v>
      </c>
    </row>
    <row r="502" spans="1:13" x14ac:dyDescent="0.3">
      <c r="A502" s="1" t="s">
        <v>312</v>
      </c>
      <c r="B502" s="230">
        <v>0</v>
      </c>
      <c r="C502" s="230">
        <v>2</v>
      </c>
      <c r="D502" s="230">
        <v>2</v>
      </c>
      <c r="E502" s="230">
        <v>2</v>
      </c>
      <c r="F502" s="230">
        <v>2</v>
      </c>
      <c r="G502" s="230">
        <v>3</v>
      </c>
      <c r="H502" s="230">
        <v>3</v>
      </c>
      <c r="I502" s="230">
        <v>3</v>
      </c>
      <c r="J502" s="230">
        <v>3</v>
      </c>
      <c r="K502" s="230">
        <v>4</v>
      </c>
      <c r="L502" s="230">
        <v>4</v>
      </c>
      <c r="M502" s="230">
        <v>5</v>
      </c>
    </row>
    <row r="503" spans="1:13" x14ac:dyDescent="0.3">
      <c r="A503" s="1" t="s">
        <v>337</v>
      </c>
      <c r="B503" s="230">
        <v>0</v>
      </c>
      <c r="C503" s="230">
        <v>0</v>
      </c>
      <c r="D503" s="230">
        <v>3</v>
      </c>
      <c r="E503" s="230">
        <v>4</v>
      </c>
      <c r="F503" s="230">
        <v>4</v>
      </c>
      <c r="G503" s="230">
        <v>4</v>
      </c>
      <c r="H503" s="230">
        <v>4</v>
      </c>
      <c r="I503" s="230">
        <v>4</v>
      </c>
      <c r="J503" s="230">
        <v>4</v>
      </c>
      <c r="K503" s="230">
        <v>4</v>
      </c>
      <c r="L503" s="230">
        <v>4</v>
      </c>
      <c r="M503" s="230">
        <v>5</v>
      </c>
    </row>
    <row r="504" spans="1:13" x14ac:dyDescent="0.3">
      <c r="A504" s="1" t="s">
        <v>284</v>
      </c>
      <c r="B504" s="230">
        <v>0</v>
      </c>
      <c r="C504" s="230">
        <v>0</v>
      </c>
      <c r="D504" s="230">
        <v>0</v>
      </c>
      <c r="E504" s="230">
        <v>0</v>
      </c>
      <c r="F504" s="230">
        <v>0</v>
      </c>
      <c r="G504" s="230">
        <v>1</v>
      </c>
      <c r="H504" s="230">
        <v>1</v>
      </c>
      <c r="I504" s="230">
        <v>1</v>
      </c>
      <c r="J504" s="230">
        <v>1</v>
      </c>
      <c r="K504" s="230">
        <v>1</v>
      </c>
      <c r="L504" s="230">
        <v>1</v>
      </c>
      <c r="M504" s="230">
        <v>1</v>
      </c>
    </row>
    <row r="505" spans="1:13" x14ac:dyDescent="0.3">
      <c r="A505" s="1" t="s">
        <v>346</v>
      </c>
      <c r="B505" s="230">
        <v>15</v>
      </c>
      <c r="C505" s="230">
        <v>23</v>
      </c>
      <c r="D505" s="230">
        <v>45</v>
      </c>
      <c r="E505" s="230">
        <v>56</v>
      </c>
      <c r="F505" s="230">
        <v>71</v>
      </c>
      <c r="G505" s="230">
        <v>85</v>
      </c>
      <c r="H505" s="230">
        <v>99</v>
      </c>
      <c r="I505" s="230">
        <v>110</v>
      </c>
      <c r="J505" s="230">
        <v>122</v>
      </c>
      <c r="K505" s="230">
        <v>138</v>
      </c>
      <c r="L505" s="230">
        <v>167</v>
      </c>
      <c r="M505" s="230">
        <v>186</v>
      </c>
    </row>
    <row r="506" spans="1:13" x14ac:dyDescent="0.3">
      <c r="A506" s="1" t="s">
        <v>374</v>
      </c>
      <c r="B506" s="230">
        <v>0</v>
      </c>
      <c r="C506" s="230">
        <v>18</v>
      </c>
      <c r="D506" s="230">
        <v>29</v>
      </c>
      <c r="E506" s="230">
        <v>48</v>
      </c>
      <c r="F506" s="230">
        <v>52</v>
      </c>
      <c r="G506" s="230">
        <v>64</v>
      </c>
      <c r="H506" s="230">
        <v>68</v>
      </c>
      <c r="I506" s="230">
        <v>71</v>
      </c>
      <c r="J506" s="230">
        <v>75</v>
      </c>
      <c r="K506" s="230">
        <v>90</v>
      </c>
      <c r="L506" s="230">
        <v>107</v>
      </c>
      <c r="M506" s="230">
        <v>115</v>
      </c>
    </row>
    <row r="507" spans="1:13" x14ac:dyDescent="0.3">
      <c r="A507" s="1" t="s">
        <v>313</v>
      </c>
      <c r="B507" s="230">
        <v>0</v>
      </c>
      <c r="C507" s="230">
        <v>0</v>
      </c>
      <c r="D507" s="230">
        <v>1</v>
      </c>
      <c r="E507" s="230">
        <v>1</v>
      </c>
      <c r="F507" s="230">
        <v>1</v>
      </c>
      <c r="G507" s="230">
        <v>3</v>
      </c>
      <c r="H507" s="230">
        <v>3</v>
      </c>
      <c r="I507" s="230">
        <v>4</v>
      </c>
      <c r="J507" s="230">
        <v>4</v>
      </c>
      <c r="K507" s="230">
        <v>4</v>
      </c>
      <c r="L507" s="230">
        <v>4</v>
      </c>
      <c r="M507" s="230">
        <v>5</v>
      </c>
    </row>
    <row r="508" spans="1:13" x14ac:dyDescent="0.3">
      <c r="A508" s="1" t="s">
        <v>274</v>
      </c>
      <c r="B508" s="230">
        <v>0</v>
      </c>
      <c r="C508" s="230">
        <v>2</v>
      </c>
      <c r="D508" s="230">
        <v>2</v>
      </c>
      <c r="E508" s="230">
        <v>4</v>
      </c>
      <c r="F508" s="230">
        <v>4</v>
      </c>
      <c r="G508" s="230">
        <v>10</v>
      </c>
      <c r="H508" s="230">
        <v>10</v>
      </c>
      <c r="I508" s="230">
        <v>10</v>
      </c>
      <c r="J508" s="230">
        <v>11</v>
      </c>
      <c r="K508" s="230">
        <v>11</v>
      </c>
      <c r="L508" s="230">
        <v>14</v>
      </c>
      <c r="M508" s="230">
        <v>14</v>
      </c>
    </row>
    <row r="509" spans="1:13" x14ac:dyDescent="0.3">
      <c r="A509" s="1" t="s">
        <v>354</v>
      </c>
      <c r="B509" s="230">
        <v>0</v>
      </c>
      <c r="C509" s="230">
        <v>0</v>
      </c>
      <c r="D509" s="230">
        <v>0</v>
      </c>
      <c r="E509" s="230">
        <v>0</v>
      </c>
      <c r="F509" s="230">
        <v>0</v>
      </c>
      <c r="G509" s="230">
        <v>1</v>
      </c>
      <c r="H509" s="230">
        <v>1</v>
      </c>
      <c r="I509" s="230">
        <v>1</v>
      </c>
      <c r="J509" s="230">
        <v>1</v>
      </c>
      <c r="K509" s="230">
        <v>1</v>
      </c>
      <c r="L509" s="230">
        <v>1</v>
      </c>
      <c r="M509" s="230">
        <v>1</v>
      </c>
    </row>
    <row r="510" spans="1:13" x14ac:dyDescent="0.3">
      <c r="A510" s="1" t="s">
        <v>285</v>
      </c>
      <c r="B510" s="230">
        <v>0</v>
      </c>
      <c r="C510" s="230">
        <v>0</v>
      </c>
      <c r="D510" s="230">
        <v>0</v>
      </c>
      <c r="E510" s="230">
        <v>0</v>
      </c>
      <c r="F510" s="230">
        <v>0</v>
      </c>
      <c r="G510" s="230">
        <v>0</v>
      </c>
      <c r="H510" s="230">
        <v>0</v>
      </c>
      <c r="I510" s="230">
        <v>0</v>
      </c>
      <c r="J510" s="230">
        <v>0</v>
      </c>
      <c r="K510" s="230">
        <v>0</v>
      </c>
      <c r="L510" s="230">
        <v>2</v>
      </c>
      <c r="M510" s="230">
        <v>3</v>
      </c>
    </row>
    <row r="511" spans="1:13" x14ac:dyDescent="0.3">
      <c r="A511" s="1" t="s">
        <v>286</v>
      </c>
      <c r="B511" s="230">
        <v>1</v>
      </c>
      <c r="C511" s="230">
        <v>1</v>
      </c>
      <c r="D511" s="230">
        <v>1</v>
      </c>
      <c r="E511" s="230">
        <v>1</v>
      </c>
      <c r="F511" s="230">
        <v>2</v>
      </c>
      <c r="G511" s="230">
        <v>3</v>
      </c>
      <c r="H511" s="230">
        <v>4</v>
      </c>
      <c r="I511" s="230">
        <v>5</v>
      </c>
      <c r="J511" s="230">
        <v>6</v>
      </c>
      <c r="K511" s="230">
        <v>6</v>
      </c>
      <c r="L511" s="230">
        <v>7</v>
      </c>
      <c r="M511" s="230">
        <v>8</v>
      </c>
    </row>
    <row r="512" spans="1:13" x14ac:dyDescent="0.3">
      <c r="A512" s="1" t="s">
        <v>254</v>
      </c>
      <c r="B512" s="230">
        <v>0</v>
      </c>
      <c r="C512" s="230">
        <v>0</v>
      </c>
      <c r="D512" s="230">
        <v>1</v>
      </c>
      <c r="E512" s="230">
        <v>1</v>
      </c>
      <c r="F512" s="230">
        <v>1</v>
      </c>
      <c r="G512" s="230">
        <v>1</v>
      </c>
      <c r="H512" s="230">
        <v>1</v>
      </c>
      <c r="I512" s="230">
        <v>1</v>
      </c>
      <c r="J512" s="230">
        <v>1</v>
      </c>
      <c r="K512" s="230">
        <v>1</v>
      </c>
      <c r="L512" s="230">
        <v>1</v>
      </c>
      <c r="M512" s="230">
        <v>1</v>
      </c>
    </row>
    <row r="513" spans="1:13" x14ac:dyDescent="0.3">
      <c r="A513" s="1" t="s">
        <v>287</v>
      </c>
      <c r="B513" s="230">
        <v>0</v>
      </c>
      <c r="C513" s="230">
        <v>1</v>
      </c>
      <c r="D513" s="230">
        <v>3</v>
      </c>
      <c r="E513" s="230">
        <v>4</v>
      </c>
      <c r="F513" s="230">
        <v>6</v>
      </c>
      <c r="G513" s="230">
        <v>8</v>
      </c>
      <c r="H513" s="230">
        <v>9</v>
      </c>
      <c r="I513" s="230">
        <v>16</v>
      </c>
      <c r="J513" s="230">
        <v>17</v>
      </c>
      <c r="K513" s="230">
        <v>19</v>
      </c>
      <c r="L513" s="230">
        <v>22</v>
      </c>
      <c r="M513" s="230">
        <v>24</v>
      </c>
    </row>
    <row r="514" spans="1:13" x14ac:dyDescent="0.3">
      <c r="A514" s="1" t="s">
        <v>288</v>
      </c>
      <c r="B514" s="230">
        <v>0</v>
      </c>
      <c r="C514" s="230">
        <v>0</v>
      </c>
      <c r="D514" s="230">
        <v>0</v>
      </c>
      <c r="E514" s="230">
        <v>1</v>
      </c>
      <c r="F514" s="230">
        <v>33</v>
      </c>
      <c r="G514" s="230">
        <v>33</v>
      </c>
      <c r="H514" s="230">
        <v>33</v>
      </c>
      <c r="I514" s="230">
        <v>33</v>
      </c>
      <c r="J514" s="230">
        <v>34</v>
      </c>
      <c r="K514" s="230">
        <v>34</v>
      </c>
      <c r="L514" s="230">
        <v>35</v>
      </c>
      <c r="M514" s="230">
        <v>35</v>
      </c>
    </row>
    <row r="515" spans="1:13" x14ac:dyDescent="0.3">
      <c r="A515" s="1" t="s">
        <v>375</v>
      </c>
      <c r="B515" s="230">
        <v>0</v>
      </c>
      <c r="C515" s="230">
        <v>0</v>
      </c>
      <c r="D515" s="230">
        <v>14</v>
      </c>
      <c r="E515" s="230">
        <v>14</v>
      </c>
      <c r="F515" s="230">
        <v>14</v>
      </c>
      <c r="G515" s="230">
        <v>21</v>
      </c>
      <c r="H515" s="230">
        <v>21</v>
      </c>
      <c r="I515" s="230">
        <v>21</v>
      </c>
      <c r="J515" s="230">
        <v>21</v>
      </c>
      <c r="K515" s="230">
        <v>21</v>
      </c>
      <c r="L515" s="230">
        <v>21</v>
      </c>
      <c r="M515" s="230">
        <v>21</v>
      </c>
    </row>
    <row r="516" spans="1:13" x14ac:dyDescent="0.3">
      <c r="A516" s="1" t="s">
        <v>322</v>
      </c>
      <c r="B516" s="230">
        <v>14</v>
      </c>
      <c r="C516" s="230">
        <v>15</v>
      </c>
      <c r="D516" s="230">
        <v>15</v>
      </c>
      <c r="E516" s="230">
        <v>29</v>
      </c>
      <c r="F516" s="230">
        <v>30</v>
      </c>
      <c r="G516" s="230">
        <v>30</v>
      </c>
      <c r="H516" s="230">
        <v>38</v>
      </c>
      <c r="I516" s="230">
        <v>38</v>
      </c>
      <c r="J516" s="230">
        <v>39</v>
      </c>
      <c r="K516" s="230">
        <v>48</v>
      </c>
      <c r="L516" s="230">
        <v>48</v>
      </c>
      <c r="M516" s="230">
        <v>49</v>
      </c>
    </row>
    <row r="517" spans="1:13" x14ac:dyDescent="0.3">
      <c r="A517" s="1" t="s">
        <v>255</v>
      </c>
      <c r="B517" s="230">
        <v>5</v>
      </c>
      <c r="C517" s="230">
        <v>5</v>
      </c>
      <c r="D517" s="230">
        <v>6</v>
      </c>
      <c r="E517" s="230">
        <v>6</v>
      </c>
      <c r="F517" s="230">
        <v>6</v>
      </c>
      <c r="G517" s="230">
        <v>6</v>
      </c>
      <c r="H517" s="230">
        <v>6</v>
      </c>
      <c r="I517" s="230">
        <v>6</v>
      </c>
      <c r="J517" s="230">
        <v>7</v>
      </c>
      <c r="K517" s="230">
        <v>7</v>
      </c>
      <c r="L517" s="230">
        <v>7</v>
      </c>
      <c r="M517" s="230">
        <v>7</v>
      </c>
    </row>
    <row r="518" spans="1:13" x14ac:dyDescent="0.3">
      <c r="A518" s="1" t="s">
        <v>266</v>
      </c>
      <c r="B518" s="230">
        <v>0</v>
      </c>
      <c r="C518" s="230">
        <v>5</v>
      </c>
      <c r="D518" s="230">
        <v>5</v>
      </c>
      <c r="E518" s="230">
        <v>17</v>
      </c>
      <c r="F518" s="230">
        <v>17</v>
      </c>
      <c r="G518" s="230">
        <v>25</v>
      </c>
      <c r="H518" s="230">
        <v>38</v>
      </c>
      <c r="I518" s="230">
        <v>38</v>
      </c>
      <c r="J518" s="230">
        <v>42</v>
      </c>
      <c r="K518" s="230">
        <v>43</v>
      </c>
      <c r="L518" s="230">
        <v>56</v>
      </c>
      <c r="M518" s="230">
        <v>56</v>
      </c>
    </row>
    <row r="519" spans="1:13" x14ac:dyDescent="0.3">
      <c r="A519" s="1" t="s">
        <v>289</v>
      </c>
      <c r="B519" s="230">
        <v>1</v>
      </c>
      <c r="C519" s="230">
        <v>2</v>
      </c>
      <c r="D519" s="230">
        <v>3</v>
      </c>
      <c r="E519" s="230">
        <v>10</v>
      </c>
      <c r="F519" s="230">
        <v>10</v>
      </c>
      <c r="G519" s="230">
        <v>14</v>
      </c>
      <c r="H519" s="230">
        <v>15</v>
      </c>
      <c r="I519" s="230">
        <v>17</v>
      </c>
      <c r="J519" s="230">
        <v>27</v>
      </c>
      <c r="K519" s="230">
        <v>26</v>
      </c>
      <c r="L519" s="230">
        <v>27</v>
      </c>
      <c r="M519" s="230">
        <v>28</v>
      </c>
    </row>
    <row r="520" spans="1:13" x14ac:dyDescent="0.3">
      <c r="A520" s="1" t="s">
        <v>290</v>
      </c>
      <c r="B520" s="230">
        <v>5</v>
      </c>
      <c r="C520" s="230">
        <v>11</v>
      </c>
      <c r="D520" s="230">
        <v>15</v>
      </c>
      <c r="E520" s="230">
        <v>21</v>
      </c>
      <c r="F520" s="230">
        <v>23</v>
      </c>
      <c r="G520" s="230">
        <v>40</v>
      </c>
      <c r="H520" s="230">
        <v>50</v>
      </c>
      <c r="I520" s="230">
        <v>58</v>
      </c>
      <c r="J520" s="230">
        <v>65</v>
      </c>
      <c r="K520" s="230">
        <v>67</v>
      </c>
      <c r="L520" s="230">
        <v>81</v>
      </c>
      <c r="M520" s="230">
        <v>89</v>
      </c>
    </row>
    <row r="521" spans="1:13" x14ac:dyDescent="0.3">
      <c r="A521" s="1" t="s">
        <v>376</v>
      </c>
      <c r="B521" s="230">
        <v>0</v>
      </c>
      <c r="C521" s="230">
        <v>1</v>
      </c>
      <c r="D521" s="230">
        <v>1</v>
      </c>
      <c r="E521" s="230">
        <v>1</v>
      </c>
      <c r="F521" s="230">
        <v>2</v>
      </c>
      <c r="G521" s="230">
        <v>2</v>
      </c>
      <c r="H521" s="230">
        <v>2</v>
      </c>
      <c r="I521" s="230">
        <v>3</v>
      </c>
      <c r="J521" s="230">
        <v>3</v>
      </c>
      <c r="K521" s="230">
        <v>3</v>
      </c>
      <c r="L521" s="230">
        <v>4</v>
      </c>
      <c r="M521" s="230">
        <v>4</v>
      </c>
    </row>
    <row r="522" spans="1:13" x14ac:dyDescent="0.3">
      <c r="A522" s="1" t="s">
        <v>293</v>
      </c>
      <c r="B522" s="230">
        <v>31</v>
      </c>
      <c r="C522" s="230">
        <v>31</v>
      </c>
      <c r="D522" s="230">
        <v>31</v>
      </c>
      <c r="E522" s="230">
        <v>31</v>
      </c>
      <c r="F522" s="230">
        <v>31</v>
      </c>
      <c r="G522" s="230">
        <v>31</v>
      </c>
      <c r="H522" s="230">
        <v>31</v>
      </c>
      <c r="I522" s="230">
        <v>31</v>
      </c>
      <c r="J522" s="230">
        <v>31</v>
      </c>
      <c r="K522" s="230">
        <v>31</v>
      </c>
      <c r="L522" s="230">
        <v>31</v>
      </c>
      <c r="M522" s="230">
        <v>31</v>
      </c>
    </row>
    <row r="523" spans="1:13" x14ac:dyDescent="0.3">
      <c r="A523" s="1" t="s">
        <v>277</v>
      </c>
      <c r="B523" s="230">
        <v>0</v>
      </c>
      <c r="C523" s="230">
        <v>76</v>
      </c>
      <c r="D523" s="230">
        <v>76</v>
      </c>
      <c r="E523" s="230">
        <v>84</v>
      </c>
      <c r="F523" s="230">
        <v>84</v>
      </c>
      <c r="G523" s="230">
        <v>84</v>
      </c>
      <c r="H523" s="230">
        <v>85</v>
      </c>
      <c r="I523" s="230">
        <v>164</v>
      </c>
      <c r="J523" s="230">
        <v>164</v>
      </c>
      <c r="K523" s="230">
        <v>171</v>
      </c>
      <c r="L523" s="230">
        <v>172</v>
      </c>
      <c r="M523" s="230">
        <v>172</v>
      </c>
    </row>
    <row r="524" spans="1:13" x14ac:dyDescent="0.3">
      <c r="A524" s="1" t="s">
        <v>267</v>
      </c>
      <c r="B524" s="230">
        <v>0</v>
      </c>
      <c r="C524" s="230">
        <v>0</v>
      </c>
      <c r="D524" s="230">
        <v>0</v>
      </c>
      <c r="E524" s="230">
        <v>0</v>
      </c>
      <c r="F524" s="230">
        <v>0</v>
      </c>
      <c r="G524" s="230">
        <v>1</v>
      </c>
      <c r="H524" s="230">
        <v>1</v>
      </c>
      <c r="I524" s="230">
        <v>1</v>
      </c>
      <c r="J524" s="230">
        <v>1</v>
      </c>
      <c r="K524" s="230">
        <v>1</v>
      </c>
      <c r="L524" s="230">
        <v>1</v>
      </c>
      <c r="M524" s="230">
        <v>1</v>
      </c>
    </row>
    <row r="525" spans="1:13" x14ac:dyDescent="0.3">
      <c r="A525" s="1" t="s">
        <v>377</v>
      </c>
      <c r="B525" s="230">
        <v>0</v>
      </c>
      <c r="C525" s="230">
        <v>3</v>
      </c>
      <c r="D525" s="230">
        <v>3</v>
      </c>
      <c r="E525" s="230">
        <v>3</v>
      </c>
      <c r="F525" s="230">
        <v>3</v>
      </c>
      <c r="G525" s="230">
        <v>3</v>
      </c>
      <c r="H525" s="230">
        <v>3</v>
      </c>
      <c r="I525" s="230">
        <v>3</v>
      </c>
      <c r="J525" s="230">
        <v>3</v>
      </c>
      <c r="K525" s="230">
        <v>3</v>
      </c>
      <c r="L525" s="230">
        <v>3</v>
      </c>
      <c r="M525" s="230">
        <v>3</v>
      </c>
    </row>
    <row r="526" spans="1:13" x14ac:dyDescent="0.3">
      <c r="A526" s="1" t="s">
        <v>295</v>
      </c>
      <c r="B526" s="230">
        <v>42</v>
      </c>
      <c r="C526" s="230">
        <v>43</v>
      </c>
      <c r="D526" s="230">
        <v>44</v>
      </c>
      <c r="E526" s="230">
        <v>48</v>
      </c>
      <c r="F526" s="230">
        <v>48</v>
      </c>
      <c r="G526" s="230">
        <v>50</v>
      </c>
      <c r="H526" s="230">
        <v>51</v>
      </c>
      <c r="I526" s="230">
        <v>55</v>
      </c>
      <c r="J526" s="230">
        <v>59</v>
      </c>
      <c r="K526" s="230">
        <v>75</v>
      </c>
      <c r="L526" s="230">
        <v>76</v>
      </c>
      <c r="M526" s="230">
        <v>77</v>
      </c>
    </row>
    <row r="527" spans="1:13" x14ac:dyDescent="0.3">
      <c r="A527" s="1" t="s">
        <v>315</v>
      </c>
      <c r="B527" s="230">
        <v>1</v>
      </c>
      <c r="C527" s="230">
        <v>2</v>
      </c>
      <c r="D527" s="230">
        <v>3</v>
      </c>
      <c r="E527" s="230">
        <v>3</v>
      </c>
      <c r="F527" s="230">
        <v>4</v>
      </c>
      <c r="G527" s="230">
        <v>5</v>
      </c>
      <c r="H527" s="230">
        <v>6</v>
      </c>
      <c r="I527" s="230">
        <v>8</v>
      </c>
      <c r="J527" s="230">
        <v>9</v>
      </c>
      <c r="K527" s="230">
        <v>11</v>
      </c>
      <c r="L527" s="230">
        <v>19</v>
      </c>
      <c r="M527" s="230">
        <v>20</v>
      </c>
    </row>
    <row r="528" spans="1:13" x14ac:dyDescent="0.3">
      <c r="A528" s="1" t="s">
        <v>378</v>
      </c>
      <c r="B528" s="230">
        <v>0</v>
      </c>
      <c r="C528" s="230">
        <v>0</v>
      </c>
      <c r="D528" s="230">
        <v>0</v>
      </c>
      <c r="E528" s="230">
        <v>0</v>
      </c>
      <c r="F528" s="230">
        <v>0</v>
      </c>
      <c r="G528" s="230">
        <v>0</v>
      </c>
      <c r="H528" s="230">
        <v>0</v>
      </c>
      <c r="I528" s="230">
        <v>0</v>
      </c>
      <c r="J528" s="230">
        <v>0</v>
      </c>
      <c r="K528" s="230">
        <v>0</v>
      </c>
      <c r="L528" s="230">
        <v>2</v>
      </c>
      <c r="M528" s="230">
        <v>6</v>
      </c>
    </row>
    <row r="529" spans="1:13" x14ac:dyDescent="0.3">
      <c r="A529" s="1" t="s">
        <v>297</v>
      </c>
      <c r="B529" s="230">
        <v>0</v>
      </c>
      <c r="C529" s="230">
        <v>0</v>
      </c>
      <c r="D529" s="230">
        <v>0</v>
      </c>
      <c r="E529" s="230">
        <v>0</v>
      </c>
      <c r="F529" s="230">
        <v>0</v>
      </c>
      <c r="G529" s="230">
        <v>3</v>
      </c>
      <c r="H529" s="230">
        <v>3</v>
      </c>
      <c r="I529" s="230">
        <v>3</v>
      </c>
      <c r="J529" s="230">
        <v>3</v>
      </c>
      <c r="K529" s="230">
        <v>3</v>
      </c>
      <c r="L529" s="230">
        <v>3</v>
      </c>
      <c r="M529" s="230">
        <v>10</v>
      </c>
    </row>
    <row r="530" spans="1:13" x14ac:dyDescent="0.3">
      <c r="A530" s="1" t="s">
        <v>363</v>
      </c>
      <c r="B530" s="230">
        <v>0</v>
      </c>
      <c r="C530" s="230">
        <v>1</v>
      </c>
      <c r="D530" s="230">
        <v>3</v>
      </c>
      <c r="E530" s="230">
        <v>3</v>
      </c>
      <c r="F530" s="230">
        <v>3</v>
      </c>
      <c r="G530" s="230">
        <v>5</v>
      </c>
      <c r="H530" s="230">
        <v>5</v>
      </c>
      <c r="I530" s="230">
        <v>5</v>
      </c>
      <c r="J530" s="230">
        <v>5</v>
      </c>
      <c r="K530" s="230">
        <v>6</v>
      </c>
      <c r="L530" s="230">
        <v>6</v>
      </c>
      <c r="M530" s="230">
        <v>6</v>
      </c>
    </row>
    <row r="531" spans="1:13" x14ac:dyDescent="0.3">
      <c r="A531" s="1" t="s">
        <v>379</v>
      </c>
      <c r="B531" s="230">
        <v>1</v>
      </c>
      <c r="C531" s="230">
        <v>1</v>
      </c>
      <c r="D531" s="230">
        <v>2</v>
      </c>
      <c r="E531" s="230">
        <v>2</v>
      </c>
      <c r="F531" s="230">
        <v>3</v>
      </c>
      <c r="G531" s="230">
        <v>4</v>
      </c>
      <c r="H531" s="230">
        <v>4</v>
      </c>
      <c r="I531" s="230">
        <v>5</v>
      </c>
      <c r="J531" s="230">
        <v>5</v>
      </c>
      <c r="K531" s="230">
        <v>6</v>
      </c>
      <c r="L531" s="230">
        <v>6</v>
      </c>
      <c r="M531" s="230">
        <v>7</v>
      </c>
    </row>
    <row r="532" spans="1:13" x14ac:dyDescent="0.3">
      <c r="A532" s="1" t="s">
        <v>358</v>
      </c>
      <c r="B532" s="230">
        <v>1</v>
      </c>
      <c r="C532" s="230">
        <v>1</v>
      </c>
      <c r="D532" s="230">
        <v>2</v>
      </c>
      <c r="E532" s="230">
        <v>3</v>
      </c>
      <c r="F532" s="230">
        <v>3</v>
      </c>
      <c r="G532" s="230">
        <v>4</v>
      </c>
      <c r="H532" s="230">
        <v>5</v>
      </c>
      <c r="I532" s="230">
        <v>5</v>
      </c>
      <c r="J532" s="230">
        <v>6</v>
      </c>
      <c r="K532" s="230">
        <v>7</v>
      </c>
      <c r="L532" s="230">
        <v>7</v>
      </c>
      <c r="M532" s="230">
        <v>8</v>
      </c>
    </row>
    <row r="533" spans="1:13" x14ac:dyDescent="0.3">
      <c r="A533" s="1" t="s">
        <v>380</v>
      </c>
      <c r="B533" s="230">
        <v>0</v>
      </c>
      <c r="C533" s="230">
        <v>0</v>
      </c>
      <c r="D533" s="230">
        <v>0</v>
      </c>
      <c r="E533" s="230">
        <v>0</v>
      </c>
      <c r="F533" s="230">
        <v>0</v>
      </c>
      <c r="G533" s="230">
        <v>0</v>
      </c>
      <c r="H533" s="230">
        <v>0</v>
      </c>
      <c r="I533" s="230">
        <v>0</v>
      </c>
      <c r="J533" s="230">
        <v>0</v>
      </c>
      <c r="K533" s="230">
        <v>1</v>
      </c>
      <c r="L533" s="230">
        <v>1</v>
      </c>
      <c r="M533" s="230">
        <v>1</v>
      </c>
    </row>
    <row r="534" spans="1:13" x14ac:dyDescent="0.3">
      <c r="A534" s="1" t="s">
        <v>381</v>
      </c>
      <c r="B534" s="230">
        <v>0</v>
      </c>
      <c r="C534" s="230">
        <v>0</v>
      </c>
      <c r="D534" s="230">
        <v>0</v>
      </c>
      <c r="E534" s="230">
        <v>0</v>
      </c>
      <c r="F534" s="230">
        <v>0</v>
      </c>
      <c r="G534" s="230">
        <v>0</v>
      </c>
      <c r="H534" s="230">
        <v>79</v>
      </c>
      <c r="I534" s="230">
        <v>97</v>
      </c>
      <c r="J534" s="230">
        <v>97</v>
      </c>
      <c r="K534" s="230">
        <v>97</v>
      </c>
      <c r="L534" s="230">
        <v>99</v>
      </c>
      <c r="M534" s="230">
        <v>180</v>
      </c>
    </row>
    <row r="535" spans="1:13" x14ac:dyDescent="0.3">
      <c r="A535" s="1" t="s">
        <v>257</v>
      </c>
      <c r="B535" s="230">
        <v>50</v>
      </c>
      <c r="C535" s="230">
        <v>50</v>
      </c>
      <c r="D535" s="230">
        <v>98</v>
      </c>
      <c r="E535" s="230">
        <v>174</v>
      </c>
      <c r="F535" s="230">
        <v>229</v>
      </c>
      <c r="G535" s="230">
        <v>229</v>
      </c>
      <c r="H535" s="230">
        <v>284</v>
      </c>
      <c r="I535" s="230">
        <v>659</v>
      </c>
      <c r="J535" s="230">
        <v>659</v>
      </c>
      <c r="K535" s="230">
        <v>687</v>
      </c>
      <c r="L535" s="230">
        <v>741</v>
      </c>
      <c r="M535" s="230">
        <v>1311</v>
      </c>
    </row>
    <row r="536" spans="1:13" x14ac:dyDescent="0.3">
      <c r="A536" s="1" t="s">
        <v>382</v>
      </c>
      <c r="B536" s="230">
        <v>37</v>
      </c>
      <c r="C536" s="230">
        <v>76</v>
      </c>
      <c r="D536" s="230">
        <v>118</v>
      </c>
      <c r="E536" s="230">
        <v>156</v>
      </c>
      <c r="F536" s="230">
        <v>189</v>
      </c>
      <c r="G536" s="230">
        <v>212</v>
      </c>
      <c r="H536" s="230">
        <v>249</v>
      </c>
      <c r="I536" s="230">
        <v>280</v>
      </c>
      <c r="J536" s="230">
        <v>316</v>
      </c>
      <c r="K536" s="230">
        <v>350</v>
      </c>
      <c r="L536" s="230">
        <v>384</v>
      </c>
      <c r="M536" s="230">
        <v>421</v>
      </c>
    </row>
    <row r="537" spans="1:13" x14ac:dyDescent="0.3">
      <c r="A537" s="1" t="s">
        <v>298</v>
      </c>
      <c r="B537" s="230">
        <v>6</v>
      </c>
      <c r="C537" s="230">
        <v>13</v>
      </c>
      <c r="D537" s="230">
        <v>212</v>
      </c>
      <c r="E537" s="230">
        <v>283</v>
      </c>
      <c r="F537" s="230">
        <v>354</v>
      </c>
      <c r="G537" s="230">
        <v>425</v>
      </c>
      <c r="H537" s="230">
        <v>499</v>
      </c>
      <c r="I537" s="230">
        <v>567</v>
      </c>
      <c r="J537" s="230">
        <v>641</v>
      </c>
      <c r="K537" s="230">
        <v>716</v>
      </c>
      <c r="L537" s="230">
        <v>790</v>
      </c>
      <c r="M537" s="230">
        <v>864</v>
      </c>
    </row>
    <row r="538" spans="1:13" x14ac:dyDescent="0.3">
      <c r="A538" s="1" t="s">
        <v>383</v>
      </c>
      <c r="B538" s="230">
        <v>0</v>
      </c>
      <c r="C538" s="230">
        <v>0</v>
      </c>
      <c r="D538" s="230">
        <v>0</v>
      </c>
      <c r="E538" s="230">
        <v>0</v>
      </c>
      <c r="F538" s="230">
        <v>0</v>
      </c>
      <c r="G538" s="230">
        <v>0</v>
      </c>
      <c r="H538" s="230">
        <v>10</v>
      </c>
      <c r="I538" s="230">
        <v>10</v>
      </c>
      <c r="J538" s="230">
        <v>10</v>
      </c>
      <c r="K538" s="230">
        <v>16</v>
      </c>
      <c r="L538" s="230">
        <v>16</v>
      </c>
      <c r="M538" s="230">
        <v>300</v>
      </c>
    </row>
    <row r="539" spans="1:13" x14ac:dyDescent="0.3">
      <c r="A539" s="1" t="s">
        <v>384</v>
      </c>
      <c r="B539" s="230">
        <v>0</v>
      </c>
      <c r="C539" s="230">
        <v>0</v>
      </c>
      <c r="D539" s="230">
        <v>0</v>
      </c>
      <c r="E539" s="230">
        <v>0</v>
      </c>
      <c r="F539" s="230">
        <v>120</v>
      </c>
      <c r="G539" s="230">
        <v>120</v>
      </c>
      <c r="H539" s="230">
        <v>120</v>
      </c>
      <c r="I539" s="230">
        <v>120</v>
      </c>
      <c r="J539" s="230">
        <v>120</v>
      </c>
      <c r="K539" s="230">
        <v>120</v>
      </c>
      <c r="L539" s="230">
        <v>120</v>
      </c>
      <c r="M539" s="230">
        <v>120</v>
      </c>
    </row>
    <row r="540" spans="1:13" x14ac:dyDescent="0.3">
      <c r="A540" s="1" t="s">
        <v>325</v>
      </c>
      <c r="B540" s="230">
        <v>4</v>
      </c>
      <c r="C540" s="230">
        <v>15</v>
      </c>
      <c r="D540" s="230">
        <v>19</v>
      </c>
      <c r="E540" s="230">
        <v>29</v>
      </c>
      <c r="F540" s="230">
        <v>29</v>
      </c>
      <c r="G540" s="230">
        <v>33</v>
      </c>
      <c r="H540" s="230">
        <v>35</v>
      </c>
      <c r="I540" s="230">
        <v>50</v>
      </c>
      <c r="J540" s="230">
        <v>50</v>
      </c>
      <c r="K540" s="230">
        <v>52</v>
      </c>
      <c r="L540" s="230">
        <v>53</v>
      </c>
      <c r="M540" s="230">
        <v>60</v>
      </c>
    </row>
    <row r="541" spans="1:13" x14ac:dyDescent="0.3">
      <c r="A541" s="1" t="s">
        <v>385</v>
      </c>
      <c r="B541" s="230">
        <v>-1</v>
      </c>
      <c r="C541" s="230">
        <v>-25</v>
      </c>
      <c r="D541" s="230">
        <v>-115</v>
      </c>
      <c r="E541" s="230">
        <v>-102</v>
      </c>
      <c r="F541" s="230">
        <v>-144</v>
      </c>
      <c r="G541" s="230">
        <v>-197</v>
      </c>
      <c r="H541" s="230">
        <v>-242</v>
      </c>
      <c r="I541" s="230">
        <v>-280</v>
      </c>
      <c r="J541" s="230">
        <v>-293</v>
      </c>
      <c r="K541" s="230">
        <v>-337</v>
      </c>
      <c r="L541" s="230">
        <v>-397</v>
      </c>
      <c r="M541" s="230">
        <v>-440</v>
      </c>
    </row>
    <row r="542" spans="1:13" x14ac:dyDescent="0.3">
      <c r="A542" s="1" t="s">
        <v>351</v>
      </c>
      <c r="B542" s="230">
        <v>0</v>
      </c>
      <c r="C542" s="230">
        <v>0</v>
      </c>
      <c r="D542" s="230">
        <v>-1</v>
      </c>
      <c r="E542" s="230">
        <v>-2</v>
      </c>
      <c r="F542" s="230">
        <v>-2</v>
      </c>
      <c r="G542" s="230">
        <v>-5</v>
      </c>
      <c r="H542" s="230">
        <v>-5</v>
      </c>
      <c r="I542" s="230">
        <v>-5</v>
      </c>
      <c r="J542" s="230">
        <v>-5</v>
      </c>
      <c r="K542" s="230">
        <v>-5</v>
      </c>
      <c r="L542" s="230">
        <v>-5</v>
      </c>
      <c r="M542" s="230">
        <v>-5</v>
      </c>
    </row>
    <row r="543" spans="1:13" x14ac:dyDescent="0.3">
      <c r="A543" s="1" t="s">
        <v>386</v>
      </c>
      <c r="B543" s="230">
        <v>0</v>
      </c>
      <c r="C543" s="230">
        <v>-17</v>
      </c>
      <c r="D543" s="230">
        <v>-30</v>
      </c>
      <c r="E543" s="230">
        <v>-40</v>
      </c>
      <c r="F543" s="230">
        <v>-79</v>
      </c>
      <c r="G543" s="230">
        <v>-134</v>
      </c>
      <c r="H543" s="230">
        <v>-154</v>
      </c>
      <c r="I543" s="230">
        <v>-162</v>
      </c>
      <c r="J543" s="230">
        <v>-180</v>
      </c>
      <c r="K543" s="230">
        <v>-202</v>
      </c>
      <c r="L543" s="230">
        <v>-209</v>
      </c>
      <c r="M543" s="230">
        <v>-212</v>
      </c>
    </row>
    <row r="544" spans="1:13" x14ac:dyDescent="0.3">
      <c r="A544" s="1" t="s">
        <v>387</v>
      </c>
      <c r="B544" s="230">
        <v>0</v>
      </c>
      <c r="C544" s="230">
        <v>0</v>
      </c>
      <c r="D544" s="230">
        <v>0</v>
      </c>
      <c r="E544" s="230">
        <v>0</v>
      </c>
      <c r="F544" s="230">
        <v>0</v>
      </c>
      <c r="G544" s="230">
        <v>0</v>
      </c>
      <c r="H544" s="230">
        <v>-334</v>
      </c>
      <c r="I544" s="230">
        <v>-334</v>
      </c>
      <c r="J544" s="230">
        <v>-334</v>
      </c>
      <c r="K544" s="230">
        <v>-334</v>
      </c>
      <c r="L544" s="230">
        <v>-334</v>
      </c>
      <c r="M544" s="230">
        <v>-425</v>
      </c>
    </row>
    <row r="545" spans="1:13" x14ac:dyDescent="0.3">
      <c r="A545" s="1" t="s">
        <v>388</v>
      </c>
      <c r="B545" s="230">
        <v>-3</v>
      </c>
      <c r="C545" s="230">
        <v>-11</v>
      </c>
      <c r="D545" s="230">
        <v>-11</v>
      </c>
      <c r="E545" s="230">
        <v>-20</v>
      </c>
      <c r="F545" s="230">
        <v>-27</v>
      </c>
      <c r="G545" s="230">
        <v>-39</v>
      </c>
      <c r="H545" s="230">
        <v>-44</v>
      </c>
      <c r="I545" s="230">
        <v>-44</v>
      </c>
      <c r="J545" s="230">
        <v>-44</v>
      </c>
      <c r="K545" s="230">
        <v>-65</v>
      </c>
      <c r="L545" s="230">
        <v>-73</v>
      </c>
      <c r="M545" s="230">
        <v>-80</v>
      </c>
    </row>
    <row r="546" spans="1:13" x14ac:dyDescent="0.3">
      <c r="A546" s="1" t="s">
        <v>339</v>
      </c>
      <c r="B546" s="230">
        <v>-44</v>
      </c>
      <c r="C546" s="230">
        <v>-82</v>
      </c>
      <c r="D546" s="230">
        <v>-122</v>
      </c>
      <c r="E546" s="230">
        <v>-162</v>
      </c>
      <c r="F546" s="230">
        <v>-193</v>
      </c>
      <c r="G546" s="230">
        <v>-232</v>
      </c>
      <c r="H546" s="230">
        <v>-233</v>
      </c>
      <c r="I546" s="230">
        <v>-233</v>
      </c>
      <c r="J546" s="230">
        <v>-255</v>
      </c>
      <c r="K546" s="230">
        <v>-274</v>
      </c>
      <c r="L546" s="230">
        <v>-284</v>
      </c>
      <c r="M546" s="230">
        <v>-300</v>
      </c>
    </row>
    <row r="547" spans="1:13" x14ac:dyDescent="0.3">
      <c r="A547" s="1" t="s">
        <v>340</v>
      </c>
      <c r="B547" s="230">
        <v>-95</v>
      </c>
      <c r="C547" s="230">
        <v>-170</v>
      </c>
      <c r="D547" s="230">
        <v>-170</v>
      </c>
      <c r="E547" s="230">
        <v>-170</v>
      </c>
      <c r="F547" s="230">
        <v>-170</v>
      </c>
      <c r="G547" s="230">
        <v>-170</v>
      </c>
      <c r="H547" s="230">
        <v>-170</v>
      </c>
      <c r="I547" s="230">
        <v>-170</v>
      </c>
      <c r="J547" s="230">
        <v>-170</v>
      </c>
      <c r="K547" s="230">
        <v>-170</v>
      </c>
      <c r="L547" s="230">
        <v>-170</v>
      </c>
      <c r="M547" s="230">
        <v>-170</v>
      </c>
    </row>
    <row r="548" spans="1:13" x14ac:dyDescent="0.3">
      <c r="A548" s="1" t="s">
        <v>326</v>
      </c>
      <c r="B548" s="230">
        <v>-4</v>
      </c>
      <c r="C548" s="230">
        <v>-15</v>
      </c>
      <c r="D548" s="230">
        <v>-19</v>
      </c>
      <c r="E548" s="230">
        <v>-29</v>
      </c>
      <c r="F548" s="230">
        <v>-29</v>
      </c>
      <c r="G548" s="230">
        <v>-33</v>
      </c>
      <c r="H548" s="230">
        <v>-35</v>
      </c>
      <c r="I548" s="230">
        <v>-50</v>
      </c>
      <c r="J548" s="230">
        <v>-50</v>
      </c>
      <c r="K548" s="230">
        <v>-52</v>
      </c>
      <c r="L548" s="230">
        <v>-53</v>
      </c>
      <c r="M548" s="230">
        <v>-60</v>
      </c>
    </row>
    <row r="549" spans="1:13" x14ac:dyDescent="0.3">
      <c r="A549" s="1" t="s">
        <v>328</v>
      </c>
      <c r="B549" s="230">
        <v>0</v>
      </c>
      <c r="C549" s="230">
        <v>0</v>
      </c>
      <c r="D549" s="230">
        <v>-157</v>
      </c>
      <c r="E549" s="230">
        <v>-157</v>
      </c>
      <c r="F549" s="230">
        <v>-157</v>
      </c>
      <c r="G549" s="230">
        <v>-157</v>
      </c>
      <c r="H549" s="230">
        <v>-157</v>
      </c>
      <c r="I549" s="230">
        <v>-157</v>
      </c>
      <c r="J549" s="230">
        <v>-157</v>
      </c>
      <c r="K549" s="230">
        <v>-286</v>
      </c>
      <c r="L549" s="230">
        <v>-286</v>
      </c>
      <c r="M549" s="230">
        <v>-286</v>
      </c>
    </row>
    <row r="550" spans="1:13" x14ac:dyDescent="0.3">
      <c r="A550" s="1" t="s">
        <v>389</v>
      </c>
      <c r="B550" s="230">
        <v>-68</v>
      </c>
      <c r="C550" s="230">
        <v>-116</v>
      </c>
      <c r="D550" s="230">
        <v>-144</v>
      </c>
      <c r="E550" s="230">
        <v>-144</v>
      </c>
      <c r="F550" s="230">
        <v>-249</v>
      </c>
      <c r="G550" s="230">
        <v>-297</v>
      </c>
      <c r="H550" s="230">
        <v>-345</v>
      </c>
      <c r="I550" s="230">
        <v>-397</v>
      </c>
      <c r="J550" s="230">
        <v>-447</v>
      </c>
      <c r="K550" s="230">
        <v>-496</v>
      </c>
      <c r="L550" s="230">
        <v>-535</v>
      </c>
      <c r="M550" s="230">
        <v>-559</v>
      </c>
    </row>
    <row r="551" spans="1:13" x14ac:dyDescent="0.3">
      <c r="A551" s="1" t="s">
        <v>390</v>
      </c>
      <c r="B551" s="230">
        <v>0</v>
      </c>
      <c r="C551" s="230">
        <v>0</v>
      </c>
      <c r="D551" s="230">
        <v>0</v>
      </c>
      <c r="E551" s="230">
        <v>0</v>
      </c>
      <c r="F551" s="230">
        <v>0</v>
      </c>
      <c r="G551" s="230">
        <v>0</v>
      </c>
      <c r="H551" s="230">
        <v>-197</v>
      </c>
      <c r="I551" s="230">
        <v>-197</v>
      </c>
      <c r="J551" s="230">
        <v>-197</v>
      </c>
      <c r="K551" s="230">
        <v>-197</v>
      </c>
      <c r="L551" s="230">
        <v>-197</v>
      </c>
      <c r="M551" s="230">
        <v>-398</v>
      </c>
    </row>
    <row r="552" spans="1:13" x14ac:dyDescent="0.3">
      <c r="B552" s="230"/>
      <c r="C552" s="230"/>
      <c r="D552" s="230"/>
      <c r="E552" s="230"/>
      <c r="F552" s="230"/>
      <c r="G552" s="230"/>
      <c r="H552" s="230"/>
      <c r="I552" s="230"/>
      <c r="J552" s="230"/>
      <c r="K552" s="230"/>
      <c r="L552" s="230"/>
      <c r="M552" s="230"/>
    </row>
    <row r="553" spans="1:13" x14ac:dyDescent="0.3">
      <c r="A553" s="1" t="s">
        <v>391</v>
      </c>
      <c r="B553" s="230"/>
      <c r="C553" s="230"/>
      <c r="D553" s="230"/>
      <c r="E553" s="230"/>
      <c r="F553" s="230"/>
      <c r="G553" s="230"/>
      <c r="H553" s="230"/>
      <c r="I553" s="230"/>
      <c r="J553" s="230"/>
      <c r="K553" s="230"/>
      <c r="L553" s="230"/>
      <c r="M553" s="230"/>
    </row>
    <row r="554" spans="1:13" x14ac:dyDescent="0.3">
      <c r="A554" s="1" t="s">
        <v>247</v>
      </c>
      <c r="B554" s="230">
        <v>278</v>
      </c>
      <c r="C554" s="230">
        <v>625</v>
      </c>
      <c r="D554" s="230">
        <v>920</v>
      </c>
      <c r="E554" s="230">
        <v>1280</v>
      </c>
      <c r="F554" s="230">
        <v>1568</v>
      </c>
      <c r="G554" s="230">
        <v>1752</v>
      </c>
      <c r="H554" s="230">
        <v>2506</v>
      </c>
      <c r="I554" s="230">
        <v>2737</v>
      </c>
      <c r="J554" s="230">
        <v>3036</v>
      </c>
      <c r="K554" s="230">
        <v>3302</v>
      </c>
      <c r="L554" s="230">
        <v>3554</v>
      </c>
      <c r="M554" s="230">
        <v>3812</v>
      </c>
    </row>
    <row r="555" spans="1:13" x14ac:dyDescent="0.3">
      <c r="A555" s="1" t="s">
        <v>265</v>
      </c>
      <c r="B555" s="230">
        <v>130</v>
      </c>
      <c r="C555" s="230">
        <v>261</v>
      </c>
      <c r="D555" s="230">
        <v>391</v>
      </c>
      <c r="E555" s="230">
        <v>521</v>
      </c>
      <c r="F555" s="230">
        <v>651</v>
      </c>
      <c r="G555" s="230">
        <v>621</v>
      </c>
      <c r="H555" s="230">
        <v>783</v>
      </c>
      <c r="I555" s="230">
        <v>872</v>
      </c>
      <c r="J555" s="230">
        <v>970</v>
      </c>
      <c r="K555" s="230">
        <v>1063</v>
      </c>
      <c r="L555" s="230">
        <v>1159</v>
      </c>
      <c r="M555" s="230">
        <v>1250</v>
      </c>
    </row>
    <row r="556" spans="1:13" x14ac:dyDescent="0.3">
      <c r="A556" s="1" t="s">
        <v>251</v>
      </c>
      <c r="B556" s="230">
        <v>0</v>
      </c>
      <c r="C556" s="230">
        <v>51</v>
      </c>
      <c r="D556" s="230">
        <v>77</v>
      </c>
      <c r="E556" s="230">
        <v>103</v>
      </c>
      <c r="F556" s="230">
        <v>128</v>
      </c>
      <c r="G556" s="230">
        <v>154</v>
      </c>
      <c r="H556" s="230">
        <v>174</v>
      </c>
      <c r="I556" s="230">
        <v>191</v>
      </c>
      <c r="J556" s="230">
        <v>211</v>
      </c>
      <c r="K556" s="230">
        <v>210</v>
      </c>
      <c r="L556" s="230">
        <v>208</v>
      </c>
      <c r="M556" s="230">
        <v>225</v>
      </c>
    </row>
    <row r="557" spans="1:13" x14ac:dyDescent="0.3">
      <c r="A557" s="1" t="s">
        <v>252</v>
      </c>
      <c r="B557" s="230">
        <v>22</v>
      </c>
      <c r="C557" s="230">
        <v>44</v>
      </c>
      <c r="D557" s="230">
        <v>67</v>
      </c>
      <c r="E557" s="230">
        <v>89</v>
      </c>
      <c r="F557" s="230">
        <v>111</v>
      </c>
      <c r="G557" s="230">
        <v>109</v>
      </c>
      <c r="H557" s="230">
        <v>134</v>
      </c>
      <c r="I557" s="230">
        <v>149</v>
      </c>
      <c r="J557" s="230">
        <v>165</v>
      </c>
      <c r="K557" s="230">
        <v>179</v>
      </c>
      <c r="L557" s="230">
        <v>193</v>
      </c>
      <c r="M557" s="230">
        <v>208</v>
      </c>
    </row>
    <row r="558" spans="1:13" x14ac:dyDescent="0.3">
      <c r="A558" s="1" t="s">
        <v>392</v>
      </c>
      <c r="B558" s="230">
        <v>0</v>
      </c>
      <c r="C558" s="230">
        <v>0</v>
      </c>
      <c r="D558" s="230">
        <v>0</v>
      </c>
      <c r="E558" s="230">
        <v>0</v>
      </c>
      <c r="F558" s="230">
        <v>0</v>
      </c>
      <c r="G558" s="230">
        <v>0</v>
      </c>
      <c r="H558" s="230">
        <v>399</v>
      </c>
      <c r="I558" s="230">
        <v>399</v>
      </c>
      <c r="J558" s="230">
        <v>399</v>
      </c>
      <c r="K558" s="230">
        <v>400</v>
      </c>
      <c r="L558" s="230">
        <v>400</v>
      </c>
      <c r="M558" s="230">
        <v>400</v>
      </c>
    </row>
    <row r="559" spans="1:13" x14ac:dyDescent="0.3">
      <c r="A559" s="1" t="s">
        <v>393</v>
      </c>
      <c r="B559" s="230">
        <v>125</v>
      </c>
      <c r="C559" s="230">
        <v>269</v>
      </c>
      <c r="D559" s="230">
        <v>385</v>
      </c>
      <c r="E559" s="230">
        <v>567</v>
      </c>
      <c r="F559" s="230">
        <v>678</v>
      </c>
      <c r="G559" s="230">
        <v>868</v>
      </c>
      <c r="H559" s="230">
        <v>1017</v>
      </c>
      <c r="I559" s="230">
        <v>1126</v>
      </c>
      <c r="J559" s="230">
        <v>1291</v>
      </c>
      <c r="K559" s="230">
        <v>1451</v>
      </c>
      <c r="L559" s="230">
        <v>1595</v>
      </c>
      <c r="M559" s="230">
        <v>1729</v>
      </c>
    </row>
    <row r="560" spans="1:13" x14ac:dyDescent="0.3">
      <c r="B560" s="230"/>
      <c r="C560" s="230"/>
      <c r="D560" s="230"/>
      <c r="E560" s="230"/>
      <c r="F560" s="230"/>
      <c r="G560" s="230"/>
      <c r="H560" s="230"/>
      <c r="I560" s="230"/>
      <c r="J560" s="230"/>
      <c r="K560" s="230"/>
      <c r="L560" s="230"/>
      <c r="M560" s="230"/>
    </row>
    <row r="561" spans="1:13" x14ac:dyDescent="0.3">
      <c r="A561" s="1" t="s">
        <v>394</v>
      </c>
      <c r="B561" s="230"/>
      <c r="C561" s="230"/>
      <c r="D561" s="230"/>
      <c r="E561" s="230"/>
      <c r="F561" s="230"/>
      <c r="G561" s="230"/>
      <c r="H561" s="230"/>
      <c r="I561" s="230"/>
      <c r="J561" s="230"/>
      <c r="K561" s="230"/>
      <c r="L561" s="230"/>
      <c r="M561" s="230"/>
    </row>
    <row r="562" spans="1:13" x14ac:dyDescent="0.3">
      <c r="B562" s="230"/>
      <c r="C562" s="230"/>
      <c r="D562" s="230"/>
      <c r="E562" s="230"/>
      <c r="F562" s="230"/>
      <c r="G562" s="230"/>
      <c r="H562" s="230"/>
      <c r="I562" s="230"/>
      <c r="J562" s="230"/>
      <c r="K562" s="230"/>
      <c r="L562" s="230"/>
      <c r="M562" s="230"/>
    </row>
    <row r="563" spans="1:13" x14ac:dyDescent="0.3">
      <c r="A563" s="1" t="s">
        <v>395</v>
      </c>
      <c r="B563" s="230"/>
      <c r="C563" s="230"/>
      <c r="D563" s="230"/>
      <c r="E563" s="230"/>
      <c r="F563" s="230"/>
      <c r="G563" s="230"/>
      <c r="H563" s="230"/>
      <c r="I563" s="230"/>
      <c r="J563" s="230"/>
      <c r="K563" s="230"/>
      <c r="L563" s="230"/>
      <c r="M563" s="230"/>
    </row>
    <row r="564" spans="1:13" x14ac:dyDescent="0.3">
      <c r="A564" s="1" t="s">
        <v>247</v>
      </c>
      <c r="B564" s="230">
        <v>-99</v>
      </c>
      <c r="C564" s="230">
        <v>-111</v>
      </c>
      <c r="D564" s="230">
        <v>-143</v>
      </c>
      <c r="E564" s="230">
        <v>-222</v>
      </c>
      <c r="F564" s="230">
        <v>-299</v>
      </c>
      <c r="G564" s="230">
        <v>-1775</v>
      </c>
      <c r="H564" s="230">
        <v>-154</v>
      </c>
      <c r="I564" s="230">
        <v>-192</v>
      </c>
      <c r="J564" s="230">
        <v>-106</v>
      </c>
      <c r="K564" s="230">
        <v>37</v>
      </c>
      <c r="L564" s="230">
        <v>-5</v>
      </c>
      <c r="M564" s="230">
        <v>0</v>
      </c>
    </row>
    <row r="565" spans="1:13" x14ac:dyDescent="0.3">
      <c r="A565" s="1" t="s">
        <v>265</v>
      </c>
      <c r="B565" s="230">
        <v>368</v>
      </c>
      <c r="C565" s="230">
        <v>737</v>
      </c>
      <c r="D565" s="230">
        <v>1105</v>
      </c>
      <c r="E565" s="230">
        <v>1388</v>
      </c>
      <c r="F565" s="230">
        <v>1655</v>
      </c>
      <c r="G565" s="230">
        <v>1722</v>
      </c>
      <c r="H565" s="230">
        <v>2068</v>
      </c>
      <c r="I565" s="230">
        <v>2496</v>
      </c>
      <c r="J565" s="230">
        <v>2869</v>
      </c>
      <c r="K565" s="230">
        <v>3362</v>
      </c>
      <c r="L565" s="230">
        <v>3818</v>
      </c>
      <c r="M565" s="230">
        <v>4206</v>
      </c>
    </row>
    <row r="566" spans="1:13" x14ac:dyDescent="0.3">
      <c r="A566" s="1" t="s">
        <v>372</v>
      </c>
      <c r="B566" s="230">
        <v>13</v>
      </c>
      <c r="C566" s="230">
        <v>25</v>
      </c>
      <c r="D566" s="230">
        <v>38</v>
      </c>
      <c r="E566" s="230">
        <v>50</v>
      </c>
      <c r="F566" s="230">
        <v>63</v>
      </c>
      <c r="G566" s="230">
        <v>61</v>
      </c>
      <c r="H566" s="230">
        <v>73</v>
      </c>
      <c r="I566" s="230">
        <v>86</v>
      </c>
      <c r="J566" s="230">
        <v>99</v>
      </c>
      <c r="K566" s="230">
        <v>112</v>
      </c>
      <c r="L566" s="230">
        <v>127</v>
      </c>
      <c r="M566" s="230">
        <v>140</v>
      </c>
    </row>
    <row r="567" spans="1:13" x14ac:dyDescent="0.3">
      <c r="A567" s="1" t="s">
        <v>281</v>
      </c>
      <c r="B567" s="230">
        <v>0</v>
      </c>
      <c r="C567" s="230">
        <v>0</v>
      </c>
      <c r="D567" s="230">
        <v>8</v>
      </c>
      <c r="E567" s="230">
        <v>8</v>
      </c>
      <c r="F567" s="230">
        <v>17</v>
      </c>
      <c r="G567" s="230">
        <v>17</v>
      </c>
      <c r="H567" s="230">
        <v>17</v>
      </c>
      <c r="I567" s="230">
        <v>17</v>
      </c>
      <c r="J567" s="230">
        <v>19</v>
      </c>
      <c r="K567" s="230">
        <v>19</v>
      </c>
      <c r="L567" s="230">
        <v>20</v>
      </c>
      <c r="M567" s="230">
        <v>20</v>
      </c>
    </row>
    <row r="568" spans="1:13" x14ac:dyDescent="0.3">
      <c r="A568" s="1" t="s">
        <v>331</v>
      </c>
      <c r="B568" s="230">
        <v>1</v>
      </c>
      <c r="C568" s="230">
        <v>3</v>
      </c>
      <c r="D568" s="230">
        <v>3</v>
      </c>
      <c r="E568" s="230">
        <v>4</v>
      </c>
      <c r="F568" s="230">
        <v>6</v>
      </c>
      <c r="G568" s="230">
        <v>9</v>
      </c>
      <c r="H568" s="230">
        <v>9</v>
      </c>
      <c r="I568" s="230">
        <v>9</v>
      </c>
      <c r="J568" s="230">
        <v>9</v>
      </c>
      <c r="K568" s="230">
        <v>10</v>
      </c>
      <c r="L568" s="230">
        <v>10</v>
      </c>
      <c r="M568" s="230">
        <v>10</v>
      </c>
    </row>
    <row r="569" spans="1:13" x14ac:dyDescent="0.3">
      <c r="A569" s="1" t="s">
        <v>251</v>
      </c>
      <c r="B569" s="230">
        <v>4</v>
      </c>
      <c r="C569" s="230">
        <v>158</v>
      </c>
      <c r="D569" s="230">
        <v>240</v>
      </c>
      <c r="E569" s="230">
        <v>317</v>
      </c>
      <c r="F569" s="230">
        <v>387</v>
      </c>
      <c r="G569" s="230">
        <v>457</v>
      </c>
      <c r="H569" s="230">
        <v>528</v>
      </c>
      <c r="I569" s="230">
        <v>615</v>
      </c>
      <c r="J569" s="230">
        <v>699</v>
      </c>
      <c r="K569" s="230">
        <v>716</v>
      </c>
      <c r="L569" s="230">
        <v>715</v>
      </c>
      <c r="M569" s="230">
        <v>788</v>
      </c>
    </row>
    <row r="570" spans="1:13" x14ac:dyDescent="0.3">
      <c r="A570" s="1" t="s">
        <v>252</v>
      </c>
      <c r="B570" s="230">
        <v>54</v>
      </c>
      <c r="C570" s="230">
        <v>110</v>
      </c>
      <c r="D570" s="230">
        <v>170</v>
      </c>
      <c r="E570" s="230">
        <v>211</v>
      </c>
      <c r="F570" s="230">
        <v>259</v>
      </c>
      <c r="G570" s="230">
        <v>270</v>
      </c>
      <c r="H570" s="230">
        <v>313</v>
      </c>
      <c r="I570" s="230">
        <v>381</v>
      </c>
      <c r="J570" s="230">
        <v>446</v>
      </c>
      <c r="K570" s="230">
        <v>512</v>
      </c>
      <c r="L570" s="230">
        <v>575</v>
      </c>
      <c r="M570" s="230">
        <v>630</v>
      </c>
    </row>
    <row r="571" spans="1:13" x14ac:dyDescent="0.3">
      <c r="A571" s="1" t="s">
        <v>283</v>
      </c>
      <c r="B571" s="230">
        <v>0</v>
      </c>
      <c r="C571" s="230">
        <v>0</v>
      </c>
      <c r="D571" s="230">
        <v>3</v>
      </c>
      <c r="E571" s="230">
        <v>3</v>
      </c>
      <c r="F571" s="230">
        <v>3</v>
      </c>
      <c r="G571" s="230">
        <v>3</v>
      </c>
      <c r="H571" s="230">
        <v>3</v>
      </c>
      <c r="I571" s="230">
        <v>4</v>
      </c>
      <c r="J571" s="230">
        <v>4</v>
      </c>
      <c r="K571" s="230">
        <v>4</v>
      </c>
      <c r="L571" s="230">
        <v>4</v>
      </c>
      <c r="M571" s="230">
        <v>4</v>
      </c>
    </row>
    <row r="572" spans="1:13" x14ac:dyDescent="0.3">
      <c r="A572" s="1" t="s">
        <v>334</v>
      </c>
      <c r="B572" s="230">
        <v>1</v>
      </c>
      <c r="C572" s="230">
        <v>1</v>
      </c>
      <c r="D572" s="230">
        <v>2</v>
      </c>
      <c r="E572" s="230">
        <v>2</v>
      </c>
      <c r="F572" s="230">
        <v>3</v>
      </c>
      <c r="G572" s="230">
        <v>4</v>
      </c>
      <c r="H572" s="230">
        <v>4</v>
      </c>
      <c r="I572" s="230">
        <v>5</v>
      </c>
      <c r="J572" s="230">
        <v>5</v>
      </c>
      <c r="K572" s="230">
        <v>6</v>
      </c>
      <c r="L572" s="230">
        <v>6</v>
      </c>
      <c r="M572" s="230">
        <v>7</v>
      </c>
    </row>
    <row r="573" spans="1:13" x14ac:dyDescent="0.3">
      <c r="A573" s="1" t="s">
        <v>313</v>
      </c>
      <c r="B573" s="230">
        <v>0</v>
      </c>
      <c r="C573" s="230">
        <v>0</v>
      </c>
      <c r="D573" s="230">
        <v>0</v>
      </c>
      <c r="E573" s="230">
        <v>0</v>
      </c>
      <c r="F573" s="230">
        <v>0</v>
      </c>
      <c r="G573" s="230">
        <v>1</v>
      </c>
      <c r="H573" s="230">
        <v>1</v>
      </c>
      <c r="I573" s="230">
        <v>1</v>
      </c>
      <c r="J573" s="230">
        <v>1</v>
      </c>
      <c r="K573" s="230">
        <v>2</v>
      </c>
      <c r="L573" s="230">
        <v>2</v>
      </c>
      <c r="M573" s="230">
        <v>2</v>
      </c>
    </row>
    <row r="574" spans="1:13" x14ac:dyDescent="0.3">
      <c r="A574" s="1" t="s">
        <v>253</v>
      </c>
      <c r="B574" s="230">
        <v>0</v>
      </c>
      <c r="C574" s="230">
        <v>0</v>
      </c>
      <c r="D574" s="230">
        <v>1</v>
      </c>
      <c r="E574" s="230">
        <v>1</v>
      </c>
      <c r="F574" s="230">
        <v>1</v>
      </c>
      <c r="G574" s="230">
        <v>1</v>
      </c>
      <c r="H574" s="230">
        <v>1</v>
      </c>
      <c r="I574" s="230">
        <v>1</v>
      </c>
      <c r="J574" s="230">
        <v>1</v>
      </c>
      <c r="K574" s="230">
        <v>1</v>
      </c>
      <c r="L574" s="230">
        <v>1</v>
      </c>
      <c r="M574" s="230">
        <v>3</v>
      </c>
    </row>
    <row r="575" spans="1:13" x14ac:dyDescent="0.3">
      <c r="A575" s="1" t="s">
        <v>347</v>
      </c>
      <c r="B575" s="230">
        <v>0</v>
      </c>
      <c r="C575" s="230">
        <v>0</v>
      </c>
      <c r="D575" s="230">
        <v>0</v>
      </c>
      <c r="E575" s="230">
        <v>0</v>
      </c>
      <c r="F575" s="230">
        <v>0</v>
      </c>
      <c r="G575" s="230">
        <v>1</v>
      </c>
      <c r="H575" s="230">
        <v>1</v>
      </c>
      <c r="I575" s="230">
        <v>1</v>
      </c>
      <c r="J575" s="230">
        <v>1</v>
      </c>
      <c r="K575" s="230">
        <v>1</v>
      </c>
      <c r="L575" s="230">
        <v>1</v>
      </c>
      <c r="M575" s="230">
        <v>1</v>
      </c>
    </row>
    <row r="576" spans="1:13" x14ac:dyDescent="0.3">
      <c r="A576" s="1" t="s">
        <v>285</v>
      </c>
      <c r="B576" s="230">
        <v>0</v>
      </c>
      <c r="C576" s="230">
        <v>0</v>
      </c>
      <c r="D576" s="230">
        <v>0</v>
      </c>
      <c r="E576" s="230">
        <v>2</v>
      </c>
      <c r="F576" s="230">
        <v>2</v>
      </c>
      <c r="G576" s="230">
        <v>2</v>
      </c>
      <c r="H576" s="230">
        <v>2</v>
      </c>
      <c r="I576" s="230">
        <v>2</v>
      </c>
      <c r="J576" s="230">
        <v>2</v>
      </c>
      <c r="K576" s="230">
        <v>2</v>
      </c>
      <c r="L576" s="230">
        <v>3</v>
      </c>
      <c r="M576" s="230">
        <v>3</v>
      </c>
    </row>
    <row r="577" spans="1:13" x14ac:dyDescent="0.3">
      <c r="A577" s="1" t="s">
        <v>396</v>
      </c>
      <c r="B577" s="230">
        <v>0</v>
      </c>
      <c r="C577" s="230">
        <v>6</v>
      </c>
      <c r="D577" s="230">
        <v>6</v>
      </c>
      <c r="E577" s="230">
        <v>6</v>
      </c>
      <c r="F577" s="230">
        <v>6</v>
      </c>
      <c r="G577" s="230">
        <v>6</v>
      </c>
      <c r="H577" s="230">
        <v>6</v>
      </c>
      <c r="I577" s="230">
        <v>6</v>
      </c>
      <c r="J577" s="230">
        <v>6</v>
      </c>
      <c r="K577" s="230">
        <v>6</v>
      </c>
      <c r="L577" s="230">
        <v>6</v>
      </c>
      <c r="M577" s="230">
        <v>6</v>
      </c>
    </row>
    <row r="578" spans="1:13" x14ac:dyDescent="0.3">
      <c r="A578" s="1" t="s">
        <v>348</v>
      </c>
      <c r="B578" s="230">
        <v>1</v>
      </c>
      <c r="C578" s="230">
        <v>2</v>
      </c>
      <c r="D578" s="230">
        <v>3</v>
      </c>
      <c r="E578" s="230">
        <v>4</v>
      </c>
      <c r="F578" s="230">
        <v>5</v>
      </c>
      <c r="G578" s="230">
        <v>6</v>
      </c>
      <c r="H578" s="230">
        <v>7</v>
      </c>
      <c r="I578" s="230">
        <v>8</v>
      </c>
      <c r="J578" s="230">
        <v>9</v>
      </c>
      <c r="K578" s="230">
        <v>10</v>
      </c>
      <c r="L578" s="230">
        <v>11</v>
      </c>
      <c r="M578" s="230">
        <v>12</v>
      </c>
    </row>
    <row r="579" spans="1:13" x14ac:dyDescent="0.3">
      <c r="A579" s="1" t="s">
        <v>287</v>
      </c>
      <c r="B579" s="230">
        <v>0</v>
      </c>
      <c r="C579" s="230">
        <v>1</v>
      </c>
      <c r="D579" s="230">
        <v>2</v>
      </c>
      <c r="E579" s="230">
        <v>2</v>
      </c>
      <c r="F579" s="230">
        <v>5</v>
      </c>
      <c r="G579" s="230">
        <v>6</v>
      </c>
      <c r="H579" s="230">
        <v>9</v>
      </c>
      <c r="I579" s="230">
        <v>13</v>
      </c>
      <c r="J579" s="230">
        <v>14</v>
      </c>
      <c r="K579" s="230">
        <v>16</v>
      </c>
      <c r="L579" s="230">
        <v>19</v>
      </c>
      <c r="M579" s="230">
        <v>20</v>
      </c>
    </row>
    <row r="580" spans="1:13" x14ac:dyDescent="0.3">
      <c r="A580" s="1" t="s">
        <v>288</v>
      </c>
      <c r="B580" s="230">
        <v>0</v>
      </c>
      <c r="C580" s="230">
        <v>0</v>
      </c>
      <c r="D580" s="230">
        <v>0</v>
      </c>
      <c r="E580" s="230">
        <v>0</v>
      </c>
      <c r="F580" s="230">
        <v>1</v>
      </c>
      <c r="G580" s="230">
        <v>1</v>
      </c>
      <c r="H580" s="230">
        <v>1</v>
      </c>
      <c r="I580" s="230">
        <v>1</v>
      </c>
      <c r="J580" s="230">
        <v>1</v>
      </c>
      <c r="K580" s="230">
        <v>1</v>
      </c>
      <c r="L580" s="230">
        <v>1</v>
      </c>
      <c r="M580" s="230">
        <v>1</v>
      </c>
    </row>
    <row r="581" spans="1:13" x14ac:dyDescent="0.3">
      <c r="A581" s="1" t="s">
        <v>322</v>
      </c>
      <c r="B581" s="230">
        <v>0</v>
      </c>
      <c r="C581" s="230">
        <v>1</v>
      </c>
      <c r="D581" s="230">
        <v>1</v>
      </c>
      <c r="E581" s="230">
        <v>2</v>
      </c>
      <c r="F581" s="230">
        <v>2</v>
      </c>
      <c r="G581" s="230">
        <v>3</v>
      </c>
      <c r="H581" s="230">
        <v>3</v>
      </c>
      <c r="I581" s="230">
        <v>3</v>
      </c>
      <c r="J581" s="230">
        <v>4</v>
      </c>
      <c r="K581" s="230">
        <v>4</v>
      </c>
      <c r="L581" s="230">
        <v>5</v>
      </c>
      <c r="M581" s="230">
        <v>5</v>
      </c>
    </row>
    <row r="582" spans="1:13" x14ac:dyDescent="0.3">
      <c r="A582" s="1" t="s">
        <v>266</v>
      </c>
      <c r="B582" s="230">
        <v>0</v>
      </c>
      <c r="C582" s="230">
        <v>0</v>
      </c>
      <c r="D582" s="230">
        <v>0</v>
      </c>
      <c r="E582" s="230">
        <v>0</v>
      </c>
      <c r="F582" s="230">
        <v>4</v>
      </c>
      <c r="G582" s="230">
        <v>4</v>
      </c>
      <c r="H582" s="230">
        <v>4</v>
      </c>
      <c r="I582" s="230">
        <v>5</v>
      </c>
      <c r="J582" s="230">
        <v>5</v>
      </c>
      <c r="K582" s="230">
        <v>5</v>
      </c>
      <c r="L582" s="230">
        <v>5</v>
      </c>
      <c r="M582" s="230">
        <v>5</v>
      </c>
    </row>
    <row r="583" spans="1:13" x14ac:dyDescent="0.3">
      <c r="A583" s="1" t="s">
        <v>314</v>
      </c>
      <c r="B583" s="230">
        <v>0</v>
      </c>
      <c r="C583" s="230">
        <v>0</v>
      </c>
      <c r="D583" s="230">
        <v>0</v>
      </c>
      <c r="E583" s="230">
        <v>0</v>
      </c>
      <c r="F583" s="230">
        <v>0</v>
      </c>
      <c r="G583" s="230">
        <v>5</v>
      </c>
      <c r="H583" s="230">
        <v>10</v>
      </c>
      <c r="I583" s="230">
        <v>10</v>
      </c>
      <c r="J583" s="230">
        <v>10</v>
      </c>
      <c r="K583" s="230">
        <v>10</v>
      </c>
      <c r="L583" s="230">
        <v>10</v>
      </c>
      <c r="M583" s="230">
        <v>10</v>
      </c>
    </row>
    <row r="584" spans="1:13" x14ac:dyDescent="0.3">
      <c r="A584" s="1" t="s">
        <v>289</v>
      </c>
      <c r="B584" s="230">
        <v>0</v>
      </c>
      <c r="C584" s="230">
        <v>0</v>
      </c>
      <c r="D584" s="230">
        <v>2</v>
      </c>
      <c r="E584" s="230">
        <v>3</v>
      </c>
      <c r="F584" s="230">
        <v>4</v>
      </c>
      <c r="G584" s="230">
        <v>4</v>
      </c>
      <c r="H584" s="230">
        <v>5</v>
      </c>
      <c r="I584" s="230">
        <v>5</v>
      </c>
      <c r="J584" s="230">
        <v>5</v>
      </c>
      <c r="K584" s="230">
        <v>6</v>
      </c>
      <c r="L584" s="230">
        <v>6</v>
      </c>
      <c r="M584" s="230">
        <v>6</v>
      </c>
    </row>
    <row r="585" spans="1:13" x14ac:dyDescent="0.3">
      <c r="A585" s="1" t="s">
        <v>290</v>
      </c>
      <c r="B585" s="230">
        <v>0</v>
      </c>
      <c r="C585" s="230">
        <v>0</v>
      </c>
      <c r="D585" s="230">
        <v>2</v>
      </c>
      <c r="E585" s="230">
        <v>4</v>
      </c>
      <c r="F585" s="230">
        <v>8</v>
      </c>
      <c r="G585" s="230">
        <v>10</v>
      </c>
      <c r="H585" s="230">
        <v>12</v>
      </c>
      <c r="I585" s="230">
        <v>12</v>
      </c>
      <c r="J585" s="230">
        <v>14</v>
      </c>
      <c r="K585" s="230">
        <v>14</v>
      </c>
      <c r="L585" s="230">
        <v>15</v>
      </c>
      <c r="M585" s="230">
        <v>17</v>
      </c>
    </row>
    <row r="586" spans="1:13" x14ac:dyDescent="0.3">
      <c r="A586" s="1" t="s">
        <v>376</v>
      </c>
      <c r="B586" s="230">
        <v>0</v>
      </c>
      <c r="C586" s="230">
        <v>0</v>
      </c>
      <c r="D586" s="230">
        <v>0</v>
      </c>
      <c r="E586" s="230">
        <v>1</v>
      </c>
      <c r="F586" s="230">
        <v>1</v>
      </c>
      <c r="G586" s="230">
        <v>3</v>
      </c>
      <c r="H586" s="230">
        <v>4</v>
      </c>
      <c r="I586" s="230">
        <v>4</v>
      </c>
      <c r="J586" s="230">
        <v>4</v>
      </c>
      <c r="K586" s="230">
        <v>4</v>
      </c>
      <c r="L586" s="230">
        <v>4</v>
      </c>
      <c r="M586" s="230">
        <v>5</v>
      </c>
    </row>
    <row r="587" spans="1:13" x14ac:dyDescent="0.3">
      <c r="A587" s="1" t="s">
        <v>397</v>
      </c>
      <c r="B587" s="230">
        <v>0</v>
      </c>
      <c r="C587" s="230">
        <v>0</v>
      </c>
      <c r="D587" s="230">
        <v>0</v>
      </c>
      <c r="E587" s="230">
        <v>2</v>
      </c>
      <c r="F587" s="230">
        <v>2</v>
      </c>
      <c r="G587" s="230">
        <v>5</v>
      </c>
      <c r="H587" s="230">
        <v>9</v>
      </c>
      <c r="I587" s="230">
        <v>9</v>
      </c>
      <c r="J587" s="230">
        <v>15</v>
      </c>
      <c r="K587" s="230">
        <v>15</v>
      </c>
      <c r="L587" s="230">
        <v>15</v>
      </c>
      <c r="M587" s="230">
        <v>20</v>
      </c>
    </row>
    <row r="588" spans="1:13" x14ac:dyDescent="0.3">
      <c r="A588" s="1" t="s">
        <v>398</v>
      </c>
      <c r="B588" s="230">
        <v>2</v>
      </c>
      <c r="C588" s="230">
        <v>4</v>
      </c>
      <c r="D588" s="230">
        <v>6</v>
      </c>
      <c r="E588" s="230">
        <v>7</v>
      </c>
      <c r="F588" s="230">
        <v>9</v>
      </c>
      <c r="G588" s="230">
        <v>9</v>
      </c>
      <c r="H588" s="230">
        <v>9</v>
      </c>
      <c r="I588" s="230">
        <v>10</v>
      </c>
      <c r="J588" s="230">
        <v>10</v>
      </c>
      <c r="K588" s="230">
        <v>14</v>
      </c>
      <c r="L588" s="230">
        <v>15</v>
      </c>
      <c r="M588" s="230">
        <v>18</v>
      </c>
    </row>
    <row r="589" spans="1:13" x14ac:dyDescent="0.3">
      <c r="A589" s="1" t="s">
        <v>399</v>
      </c>
      <c r="B589" s="230">
        <v>9</v>
      </c>
      <c r="C589" s="230">
        <v>9</v>
      </c>
      <c r="D589" s="230">
        <v>9</v>
      </c>
      <c r="E589" s="230">
        <v>9</v>
      </c>
      <c r="F589" s="230">
        <v>9</v>
      </c>
      <c r="G589" s="230">
        <v>10</v>
      </c>
      <c r="H589" s="230">
        <v>10</v>
      </c>
      <c r="I589" s="230">
        <v>10</v>
      </c>
      <c r="J589" s="230">
        <v>10</v>
      </c>
      <c r="K589" s="230">
        <v>10</v>
      </c>
      <c r="L589" s="230">
        <v>10</v>
      </c>
      <c r="M589" s="230">
        <v>15</v>
      </c>
    </row>
    <row r="590" spans="1:13" x14ac:dyDescent="0.3">
      <c r="A590" s="1" t="s">
        <v>293</v>
      </c>
      <c r="B590" s="230">
        <v>12</v>
      </c>
      <c r="C590" s="230">
        <v>12</v>
      </c>
      <c r="D590" s="230">
        <v>12</v>
      </c>
      <c r="E590" s="230">
        <v>12</v>
      </c>
      <c r="F590" s="230">
        <v>12</v>
      </c>
      <c r="G590" s="230">
        <v>12</v>
      </c>
      <c r="H590" s="230">
        <v>12</v>
      </c>
      <c r="I590" s="230">
        <v>12</v>
      </c>
      <c r="J590" s="230">
        <v>12</v>
      </c>
      <c r="K590" s="230">
        <v>12</v>
      </c>
      <c r="L590" s="230">
        <v>12</v>
      </c>
      <c r="M590" s="230">
        <v>12</v>
      </c>
    </row>
    <row r="591" spans="1:13" x14ac:dyDescent="0.3">
      <c r="A591" s="1" t="s">
        <v>392</v>
      </c>
      <c r="B591" s="230">
        <v>0</v>
      </c>
      <c r="C591" s="230">
        <v>0</v>
      </c>
      <c r="D591" s="230">
        <v>0</v>
      </c>
      <c r="E591" s="230">
        <v>0</v>
      </c>
      <c r="F591" s="230">
        <v>1</v>
      </c>
      <c r="G591" s="230">
        <v>1</v>
      </c>
      <c r="H591" s="230">
        <v>1</v>
      </c>
      <c r="I591" s="230">
        <v>1</v>
      </c>
      <c r="J591" s="230">
        <v>1</v>
      </c>
      <c r="K591" s="230">
        <v>1</v>
      </c>
      <c r="L591" s="230">
        <v>1</v>
      </c>
      <c r="M591" s="230">
        <v>1</v>
      </c>
    </row>
    <row r="592" spans="1:13" x14ac:dyDescent="0.3">
      <c r="A592" s="1" t="s">
        <v>277</v>
      </c>
      <c r="B592" s="230">
        <v>0</v>
      </c>
      <c r="C592" s="230">
        <v>14</v>
      </c>
      <c r="D592" s="230">
        <v>14</v>
      </c>
      <c r="E592" s="230">
        <v>51</v>
      </c>
      <c r="F592" s="230">
        <v>51</v>
      </c>
      <c r="G592" s="230">
        <v>51</v>
      </c>
      <c r="H592" s="230">
        <v>65</v>
      </c>
      <c r="I592" s="230">
        <v>99</v>
      </c>
      <c r="J592" s="230">
        <v>99</v>
      </c>
      <c r="K592" s="230">
        <v>99</v>
      </c>
      <c r="L592" s="230">
        <v>99</v>
      </c>
      <c r="M592" s="230">
        <v>99</v>
      </c>
    </row>
    <row r="593" spans="1:13" x14ac:dyDescent="0.3">
      <c r="A593" s="1" t="s">
        <v>377</v>
      </c>
      <c r="B593" s="230">
        <v>0</v>
      </c>
      <c r="C593" s="230">
        <v>0</v>
      </c>
      <c r="D593" s="230">
        <v>0</v>
      </c>
      <c r="E593" s="230">
        <v>0</v>
      </c>
      <c r="F593" s="230">
        <v>1</v>
      </c>
      <c r="G593" s="230">
        <v>1</v>
      </c>
      <c r="H593" s="230">
        <v>1</v>
      </c>
      <c r="I593" s="230">
        <v>1</v>
      </c>
      <c r="J593" s="230">
        <v>2</v>
      </c>
      <c r="K593" s="230">
        <v>2</v>
      </c>
      <c r="L593" s="230">
        <v>2</v>
      </c>
      <c r="M593" s="230">
        <v>3</v>
      </c>
    </row>
    <row r="594" spans="1:13" x14ac:dyDescent="0.3">
      <c r="A594" s="1" t="s">
        <v>295</v>
      </c>
      <c r="B594" s="230">
        <v>0</v>
      </c>
      <c r="C594" s="230">
        <v>3</v>
      </c>
      <c r="D594" s="230">
        <v>3</v>
      </c>
      <c r="E594" s="230">
        <v>3</v>
      </c>
      <c r="F594" s="230">
        <v>3</v>
      </c>
      <c r="G594" s="230">
        <v>3</v>
      </c>
      <c r="H594" s="230">
        <v>3</v>
      </c>
      <c r="I594" s="230">
        <v>3</v>
      </c>
      <c r="J594" s="230">
        <v>3</v>
      </c>
      <c r="K594" s="230">
        <v>3</v>
      </c>
      <c r="L594" s="230">
        <v>3</v>
      </c>
      <c r="M594" s="230">
        <v>3</v>
      </c>
    </row>
    <row r="595" spans="1:13" x14ac:dyDescent="0.3">
      <c r="A595" s="1" t="s">
        <v>400</v>
      </c>
      <c r="B595" s="230">
        <v>7</v>
      </c>
      <c r="C595" s="230">
        <v>16</v>
      </c>
      <c r="D595" s="230">
        <v>21</v>
      </c>
      <c r="E595" s="230">
        <v>24</v>
      </c>
      <c r="F595" s="230">
        <v>27</v>
      </c>
      <c r="G595" s="230">
        <v>28</v>
      </c>
      <c r="H595" s="230">
        <v>65</v>
      </c>
      <c r="I595" s="230">
        <v>68</v>
      </c>
      <c r="J595" s="230">
        <v>74</v>
      </c>
      <c r="K595" s="230">
        <v>81</v>
      </c>
      <c r="L595" s="230">
        <v>84</v>
      </c>
      <c r="M595" s="230">
        <v>90</v>
      </c>
    </row>
    <row r="596" spans="1:13" x14ac:dyDescent="0.3">
      <c r="A596" s="1" t="s">
        <v>323</v>
      </c>
      <c r="B596" s="230">
        <v>0</v>
      </c>
      <c r="C596" s="230">
        <v>0</v>
      </c>
      <c r="D596" s="230">
        <v>0</v>
      </c>
      <c r="E596" s="230">
        <v>0</v>
      </c>
      <c r="F596" s="230">
        <v>0</v>
      </c>
      <c r="G596" s="230">
        <v>0</v>
      </c>
      <c r="H596" s="230">
        <v>0</v>
      </c>
      <c r="I596" s="230">
        <v>0</v>
      </c>
      <c r="J596" s="230">
        <v>0</v>
      </c>
      <c r="K596" s="230">
        <v>10</v>
      </c>
      <c r="L596" s="230">
        <v>10</v>
      </c>
      <c r="M596" s="230">
        <v>10</v>
      </c>
    </row>
    <row r="597" spans="1:13" x14ac:dyDescent="0.3">
      <c r="A597" s="1" t="s">
        <v>380</v>
      </c>
      <c r="B597" s="230">
        <v>0</v>
      </c>
      <c r="C597" s="230">
        <v>29</v>
      </c>
      <c r="D597" s="230">
        <v>40</v>
      </c>
      <c r="E597" s="230">
        <v>40</v>
      </c>
      <c r="F597" s="230">
        <v>56</v>
      </c>
      <c r="G597" s="230">
        <v>56</v>
      </c>
      <c r="H597" s="230">
        <v>68</v>
      </c>
      <c r="I597" s="230">
        <v>70</v>
      </c>
      <c r="J597" s="230">
        <v>70</v>
      </c>
      <c r="K597" s="230">
        <v>70</v>
      </c>
      <c r="L597" s="230">
        <v>70</v>
      </c>
      <c r="M597" s="230">
        <v>70</v>
      </c>
    </row>
    <row r="598" spans="1:13" x14ac:dyDescent="0.3">
      <c r="A598" s="1" t="s">
        <v>316</v>
      </c>
      <c r="B598" s="230">
        <v>1</v>
      </c>
      <c r="C598" s="230">
        <v>3</v>
      </c>
      <c r="D598" s="230">
        <v>4</v>
      </c>
      <c r="E598" s="230">
        <v>5</v>
      </c>
      <c r="F598" s="230">
        <v>6</v>
      </c>
      <c r="G598" s="230">
        <v>8</v>
      </c>
      <c r="H598" s="230">
        <v>9</v>
      </c>
      <c r="I598" s="230">
        <v>10</v>
      </c>
      <c r="J598" s="230">
        <v>11</v>
      </c>
      <c r="K598" s="230">
        <v>13</v>
      </c>
      <c r="L598" s="230">
        <v>14</v>
      </c>
      <c r="M598" s="230">
        <v>15</v>
      </c>
    </row>
    <row r="599" spans="1:13" x14ac:dyDescent="0.3">
      <c r="A599" s="1" t="s">
        <v>268</v>
      </c>
      <c r="B599" s="230">
        <v>0</v>
      </c>
      <c r="C599" s="230">
        <v>0</v>
      </c>
      <c r="D599" s="230">
        <v>10</v>
      </c>
      <c r="E599" s="230">
        <v>10</v>
      </c>
      <c r="F599" s="230">
        <v>10</v>
      </c>
      <c r="G599" s="230">
        <v>10</v>
      </c>
      <c r="H599" s="230">
        <v>10</v>
      </c>
      <c r="I599" s="230">
        <v>10</v>
      </c>
      <c r="J599" s="230">
        <v>10</v>
      </c>
      <c r="K599" s="230">
        <v>10</v>
      </c>
      <c r="L599" s="230">
        <v>10</v>
      </c>
      <c r="M599" s="230">
        <v>10</v>
      </c>
    </row>
    <row r="600" spans="1:13" x14ac:dyDescent="0.3">
      <c r="A600" s="1" t="s">
        <v>318</v>
      </c>
      <c r="B600" s="230">
        <v>0</v>
      </c>
      <c r="C600" s="230">
        <v>0</v>
      </c>
      <c r="D600" s="230">
        <v>1</v>
      </c>
      <c r="E600" s="230">
        <v>1</v>
      </c>
      <c r="F600" s="230">
        <v>1</v>
      </c>
      <c r="G600" s="230">
        <v>1</v>
      </c>
      <c r="H600" s="230">
        <v>1</v>
      </c>
      <c r="I600" s="230">
        <v>2</v>
      </c>
      <c r="J600" s="230">
        <v>2</v>
      </c>
      <c r="K600" s="230">
        <v>2</v>
      </c>
      <c r="L600" s="230">
        <v>2</v>
      </c>
      <c r="M600" s="230">
        <v>2</v>
      </c>
    </row>
    <row r="601" spans="1:13" x14ac:dyDescent="0.3">
      <c r="A601" s="1" t="s">
        <v>298</v>
      </c>
      <c r="B601" s="230">
        <v>1</v>
      </c>
      <c r="C601" s="230">
        <v>3</v>
      </c>
      <c r="D601" s="230">
        <v>4</v>
      </c>
      <c r="E601" s="230">
        <v>5</v>
      </c>
      <c r="F601" s="230">
        <v>6</v>
      </c>
      <c r="G601" s="230">
        <v>8</v>
      </c>
      <c r="H601" s="230">
        <v>9</v>
      </c>
      <c r="I601" s="230">
        <v>10</v>
      </c>
      <c r="J601" s="230">
        <v>11</v>
      </c>
      <c r="K601" s="230">
        <v>13</v>
      </c>
      <c r="L601" s="230">
        <v>14</v>
      </c>
      <c r="M601" s="230">
        <v>15</v>
      </c>
    </row>
    <row r="602" spans="1:13" x14ac:dyDescent="0.3">
      <c r="A602" s="1" t="s">
        <v>301</v>
      </c>
      <c r="B602" s="230">
        <v>0</v>
      </c>
      <c r="C602" s="230">
        <v>0</v>
      </c>
      <c r="D602" s="230">
        <v>0</v>
      </c>
      <c r="E602" s="230">
        <v>0</v>
      </c>
      <c r="F602" s="230">
        <v>0</v>
      </c>
      <c r="G602" s="230">
        <v>-1647</v>
      </c>
      <c r="H602" s="230">
        <v>-471</v>
      </c>
      <c r="I602" s="230">
        <v>-706</v>
      </c>
      <c r="J602" s="230">
        <v>-941</v>
      </c>
      <c r="K602" s="230">
        <v>-1177</v>
      </c>
      <c r="L602" s="230">
        <v>-1412</v>
      </c>
      <c r="M602" s="230">
        <v>-1647</v>
      </c>
    </row>
    <row r="603" spans="1:13" x14ac:dyDescent="0.3">
      <c r="A603" s="1" t="s">
        <v>328</v>
      </c>
      <c r="B603" s="230">
        <v>-354</v>
      </c>
      <c r="C603" s="230">
        <v>-772</v>
      </c>
      <c r="D603" s="230">
        <v>-1147</v>
      </c>
      <c r="E603" s="230">
        <v>-1485</v>
      </c>
      <c r="F603" s="230">
        <v>-1810</v>
      </c>
      <c r="G603" s="230">
        <v>-1810</v>
      </c>
      <c r="H603" s="230">
        <v>-1880</v>
      </c>
      <c r="I603" s="230">
        <v>-2157</v>
      </c>
      <c r="J603" s="230">
        <v>-2303</v>
      </c>
      <c r="K603" s="230">
        <v>-2451</v>
      </c>
      <c r="L603" s="230">
        <v>-2671</v>
      </c>
      <c r="M603" s="230">
        <v>-2868</v>
      </c>
    </row>
    <row r="604" spans="1:13" x14ac:dyDescent="0.3">
      <c r="A604" s="1" t="s">
        <v>390</v>
      </c>
      <c r="B604" s="230">
        <v>-218</v>
      </c>
      <c r="C604" s="230">
        <v>-476</v>
      </c>
      <c r="D604" s="230">
        <v>-707</v>
      </c>
      <c r="E604" s="230">
        <v>-915</v>
      </c>
      <c r="F604" s="230">
        <v>-1115</v>
      </c>
      <c r="G604" s="230">
        <v>-1115</v>
      </c>
      <c r="H604" s="230">
        <v>-1158</v>
      </c>
      <c r="I604" s="230">
        <v>-1329</v>
      </c>
      <c r="J604" s="230">
        <v>-1419</v>
      </c>
      <c r="K604" s="230">
        <v>-1510</v>
      </c>
      <c r="L604" s="230">
        <v>-1646</v>
      </c>
      <c r="M604" s="230">
        <v>-1767</v>
      </c>
    </row>
    <row r="605" spans="1:13" x14ac:dyDescent="0.3">
      <c r="B605" s="230"/>
      <c r="C605" s="230"/>
      <c r="D605" s="230"/>
      <c r="E605" s="230"/>
      <c r="F605" s="230"/>
      <c r="G605" s="230"/>
      <c r="H605" s="230"/>
      <c r="I605" s="230"/>
      <c r="J605" s="230"/>
      <c r="K605" s="230"/>
      <c r="L605" s="230"/>
      <c r="M605" s="230"/>
    </row>
    <row r="606" spans="1:13" x14ac:dyDescent="0.3">
      <c r="A606" s="1" t="s">
        <v>401</v>
      </c>
      <c r="B606" s="230"/>
      <c r="C606" s="230"/>
      <c r="D606" s="230"/>
      <c r="E606" s="230"/>
      <c r="F606" s="230"/>
      <c r="G606" s="230"/>
      <c r="H606" s="230"/>
      <c r="I606" s="230"/>
      <c r="J606" s="230"/>
      <c r="K606" s="230"/>
      <c r="L606" s="230"/>
      <c r="M606" s="230"/>
    </row>
    <row r="607" spans="1:13" x14ac:dyDescent="0.3">
      <c r="A607" s="1" t="s">
        <v>247</v>
      </c>
      <c r="B607" s="230">
        <v>661</v>
      </c>
      <c r="C607" s="230">
        <v>1806</v>
      </c>
      <c r="D607" s="230">
        <v>2294</v>
      </c>
      <c r="E607" s="230">
        <v>2954</v>
      </c>
      <c r="F607" s="230">
        <v>3460</v>
      </c>
      <c r="G607" s="230">
        <v>3970</v>
      </c>
      <c r="H607" s="230">
        <v>4345</v>
      </c>
      <c r="I607" s="230">
        <v>4854</v>
      </c>
      <c r="J607" s="230">
        <v>5457</v>
      </c>
      <c r="K607" s="230">
        <v>5853</v>
      </c>
      <c r="L607" s="230">
        <v>6638</v>
      </c>
      <c r="M607" s="230">
        <v>7161</v>
      </c>
    </row>
    <row r="608" spans="1:13" x14ac:dyDescent="0.3">
      <c r="A608" s="1" t="s">
        <v>265</v>
      </c>
      <c r="B608" s="230">
        <v>39</v>
      </c>
      <c r="C608" s="230">
        <v>78</v>
      </c>
      <c r="D608" s="230">
        <v>118</v>
      </c>
      <c r="E608" s="230">
        <v>157</v>
      </c>
      <c r="F608" s="230">
        <v>192</v>
      </c>
      <c r="G608" s="230">
        <v>203</v>
      </c>
      <c r="H608" s="230">
        <v>232</v>
      </c>
      <c r="I608" s="230">
        <v>261</v>
      </c>
      <c r="J608" s="230">
        <v>292</v>
      </c>
      <c r="K608" s="230">
        <v>321</v>
      </c>
      <c r="L608" s="230">
        <v>350</v>
      </c>
      <c r="M608" s="230">
        <v>400</v>
      </c>
    </row>
    <row r="609" spans="1:13" x14ac:dyDescent="0.3">
      <c r="A609" s="1" t="s">
        <v>281</v>
      </c>
      <c r="B609" s="230">
        <v>13</v>
      </c>
      <c r="C609" s="230">
        <v>135</v>
      </c>
      <c r="D609" s="230">
        <v>164</v>
      </c>
      <c r="E609" s="230">
        <v>172</v>
      </c>
      <c r="F609" s="230">
        <v>216</v>
      </c>
      <c r="G609" s="230">
        <v>235</v>
      </c>
      <c r="H609" s="230">
        <v>245</v>
      </c>
      <c r="I609" s="230">
        <v>249</v>
      </c>
      <c r="J609" s="230">
        <v>250</v>
      </c>
      <c r="K609" s="230">
        <v>250</v>
      </c>
      <c r="L609" s="230">
        <v>255</v>
      </c>
      <c r="M609" s="230">
        <v>255</v>
      </c>
    </row>
    <row r="610" spans="1:13" x14ac:dyDescent="0.3">
      <c r="A610" s="1" t="s">
        <v>331</v>
      </c>
      <c r="B610" s="230">
        <v>1</v>
      </c>
      <c r="C610" s="230">
        <v>4</v>
      </c>
      <c r="D610" s="230">
        <v>4</v>
      </c>
      <c r="E610" s="230">
        <v>6</v>
      </c>
      <c r="F610" s="230">
        <v>6</v>
      </c>
      <c r="G610" s="230">
        <v>6</v>
      </c>
      <c r="H610" s="230">
        <v>6</v>
      </c>
      <c r="I610" s="230">
        <v>6</v>
      </c>
      <c r="J610" s="230">
        <v>6</v>
      </c>
      <c r="K610" s="230">
        <v>6</v>
      </c>
      <c r="L610" s="230">
        <v>6</v>
      </c>
      <c r="M610" s="230">
        <v>8</v>
      </c>
    </row>
    <row r="611" spans="1:13" x14ac:dyDescent="0.3">
      <c r="A611" s="1" t="s">
        <v>402</v>
      </c>
      <c r="B611" s="230">
        <v>35</v>
      </c>
      <c r="C611" s="230">
        <v>92</v>
      </c>
      <c r="D611" s="230">
        <v>134</v>
      </c>
      <c r="E611" s="230">
        <v>192</v>
      </c>
      <c r="F611" s="230">
        <v>242</v>
      </c>
      <c r="G611" s="230">
        <v>284</v>
      </c>
      <c r="H611" s="230">
        <v>440</v>
      </c>
      <c r="I611" s="230">
        <v>526</v>
      </c>
      <c r="J611" s="230">
        <v>611</v>
      </c>
      <c r="K611" s="230">
        <v>695</v>
      </c>
      <c r="L611" s="230">
        <v>780</v>
      </c>
      <c r="M611" s="230">
        <v>950</v>
      </c>
    </row>
    <row r="612" spans="1:13" x14ac:dyDescent="0.3">
      <c r="A612" s="1" t="s">
        <v>373</v>
      </c>
      <c r="B612" s="230">
        <v>2</v>
      </c>
      <c r="C612" s="230">
        <v>7</v>
      </c>
      <c r="D612" s="230">
        <v>12</v>
      </c>
      <c r="E612" s="230">
        <v>28</v>
      </c>
      <c r="F612" s="230">
        <v>34</v>
      </c>
      <c r="G612" s="230">
        <v>37</v>
      </c>
      <c r="H612" s="230">
        <v>37</v>
      </c>
      <c r="I612" s="230">
        <v>39</v>
      </c>
      <c r="J612" s="230">
        <v>40</v>
      </c>
      <c r="K612" s="230">
        <v>41</v>
      </c>
      <c r="L612" s="230">
        <v>41</v>
      </c>
      <c r="M612" s="230">
        <v>46</v>
      </c>
    </row>
    <row r="613" spans="1:13" x14ac:dyDescent="0.3">
      <c r="A613" s="1" t="s">
        <v>403</v>
      </c>
      <c r="B613" s="230">
        <v>12</v>
      </c>
      <c r="C613" s="230">
        <v>23</v>
      </c>
      <c r="D613" s="230">
        <v>28</v>
      </c>
      <c r="E613" s="230">
        <v>30</v>
      </c>
      <c r="F613" s="230">
        <v>37</v>
      </c>
      <c r="G613" s="230">
        <v>42</v>
      </c>
      <c r="H613" s="230">
        <v>42</v>
      </c>
      <c r="I613" s="230">
        <v>65</v>
      </c>
      <c r="J613" s="230">
        <v>65</v>
      </c>
      <c r="K613" s="230">
        <v>72</v>
      </c>
      <c r="L613" s="230">
        <v>72</v>
      </c>
      <c r="M613" s="230">
        <v>80</v>
      </c>
    </row>
    <row r="614" spans="1:13" x14ac:dyDescent="0.3">
      <c r="A614" s="1" t="s">
        <v>282</v>
      </c>
      <c r="B614" s="230">
        <v>8</v>
      </c>
      <c r="C614" s="230">
        <v>14</v>
      </c>
      <c r="D614" s="230">
        <v>20</v>
      </c>
      <c r="E614" s="230">
        <v>25</v>
      </c>
      <c r="F614" s="230">
        <v>31</v>
      </c>
      <c r="G614" s="230">
        <v>37</v>
      </c>
      <c r="H614" s="230">
        <v>43</v>
      </c>
      <c r="I614" s="230">
        <v>49</v>
      </c>
      <c r="J614" s="230">
        <v>55</v>
      </c>
      <c r="K614" s="230">
        <v>61</v>
      </c>
      <c r="L614" s="230">
        <v>67</v>
      </c>
      <c r="M614" s="230">
        <v>73</v>
      </c>
    </row>
    <row r="615" spans="1:13" x14ac:dyDescent="0.3">
      <c r="A615" s="1" t="s">
        <v>251</v>
      </c>
      <c r="B615" s="230">
        <v>183</v>
      </c>
      <c r="C615" s="230">
        <v>230</v>
      </c>
      <c r="D615" s="230">
        <v>238</v>
      </c>
      <c r="E615" s="230">
        <v>246</v>
      </c>
      <c r="F615" s="230">
        <v>282</v>
      </c>
      <c r="G615" s="230">
        <v>298</v>
      </c>
      <c r="H615" s="230">
        <v>304</v>
      </c>
      <c r="I615" s="230">
        <v>310</v>
      </c>
      <c r="J615" s="230">
        <v>317</v>
      </c>
      <c r="K615" s="230">
        <v>317</v>
      </c>
      <c r="L615" s="230">
        <v>317</v>
      </c>
      <c r="M615" s="230">
        <v>326</v>
      </c>
    </row>
    <row r="616" spans="1:13" x14ac:dyDescent="0.3">
      <c r="A616" s="1" t="s">
        <v>252</v>
      </c>
      <c r="B616" s="230">
        <v>24</v>
      </c>
      <c r="C616" s="230">
        <v>66</v>
      </c>
      <c r="D616" s="230">
        <v>93</v>
      </c>
      <c r="E616" s="230">
        <v>124</v>
      </c>
      <c r="F616" s="230">
        <v>155</v>
      </c>
      <c r="G616" s="230">
        <v>176</v>
      </c>
      <c r="H616" s="230">
        <v>228</v>
      </c>
      <c r="I616" s="230">
        <v>265</v>
      </c>
      <c r="J616" s="230">
        <v>297</v>
      </c>
      <c r="K616" s="230">
        <v>329</v>
      </c>
      <c r="L616" s="230">
        <v>360</v>
      </c>
      <c r="M616" s="230">
        <v>395</v>
      </c>
    </row>
    <row r="617" spans="1:13" x14ac:dyDescent="0.3">
      <c r="A617" s="1" t="s">
        <v>313</v>
      </c>
      <c r="B617" s="230">
        <v>0</v>
      </c>
      <c r="C617" s="230">
        <v>0</v>
      </c>
      <c r="D617" s="230">
        <v>0</v>
      </c>
      <c r="E617" s="230">
        <v>0</v>
      </c>
      <c r="F617" s="230">
        <v>2</v>
      </c>
      <c r="G617" s="230">
        <v>2</v>
      </c>
      <c r="H617" s="230">
        <v>2</v>
      </c>
      <c r="I617" s="230">
        <v>2</v>
      </c>
      <c r="J617" s="230">
        <v>2</v>
      </c>
      <c r="K617" s="230">
        <v>2</v>
      </c>
      <c r="L617" s="230">
        <v>2</v>
      </c>
      <c r="M617" s="230">
        <v>2</v>
      </c>
    </row>
    <row r="618" spans="1:13" x14ac:dyDescent="0.3">
      <c r="A618" s="1" t="s">
        <v>286</v>
      </c>
      <c r="B618" s="230">
        <v>0</v>
      </c>
      <c r="C618" s="230">
        <v>1</v>
      </c>
      <c r="D618" s="230">
        <v>1</v>
      </c>
      <c r="E618" s="230">
        <v>1</v>
      </c>
      <c r="F618" s="230">
        <v>1</v>
      </c>
      <c r="G618" s="230">
        <v>2</v>
      </c>
      <c r="H618" s="230">
        <v>2</v>
      </c>
      <c r="I618" s="230">
        <v>2</v>
      </c>
      <c r="J618" s="230">
        <v>2</v>
      </c>
      <c r="K618" s="230">
        <v>2</v>
      </c>
      <c r="L618" s="230">
        <v>2</v>
      </c>
      <c r="M618" s="230">
        <v>3</v>
      </c>
    </row>
    <row r="619" spans="1:13" x14ac:dyDescent="0.3">
      <c r="A619" s="1" t="s">
        <v>396</v>
      </c>
      <c r="B619" s="230">
        <v>0</v>
      </c>
      <c r="C619" s="230">
        <v>1</v>
      </c>
      <c r="D619" s="230">
        <v>1</v>
      </c>
      <c r="E619" s="230">
        <v>1</v>
      </c>
      <c r="F619" s="230">
        <v>2</v>
      </c>
      <c r="G619" s="230">
        <v>2</v>
      </c>
      <c r="H619" s="230">
        <v>2</v>
      </c>
      <c r="I619" s="230">
        <v>3</v>
      </c>
      <c r="J619" s="230">
        <v>3</v>
      </c>
      <c r="K619" s="230">
        <v>3</v>
      </c>
      <c r="L619" s="230">
        <v>4</v>
      </c>
      <c r="M619" s="230">
        <v>4</v>
      </c>
    </row>
    <row r="620" spans="1:13" x14ac:dyDescent="0.3">
      <c r="A620" s="1" t="s">
        <v>288</v>
      </c>
      <c r="B620" s="230">
        <v>0</v>
      </c>
      <c r="C620" s="230">
        <v>0</v>
      </c>
      <c r="D620" s="230">
        <v>1</v>
      </c>
      <c r="E620" s="230">
        <v>1</v>
      </c>
      <c r="F620" s="230">
        <v>1</v>
      </c>
      <c r="G620" s="230">
        <v>1</v>
      </c>
      <c r="H620" s="230">
        <v>1</v>
      </c>
      <c r="I620" s="230">
        <v>1</v>
      </c>
      <c r="J620" s="230">
        <v>1</v>
      </c>
      <c r="K620" s="230">
        <v>1</v>
      </c>
      <c r="L620" s="230">
        <v>1</v>
      </c>
      <c r="M620" s="230">
        <v>1</v>
      </c>
    </row>
    <row r="621" spans="1:13" x14ac:dyDescent="0.3">
      <c r="A621" s="1" t="s">
        <v>266</v>
      </c>
      <c r="B621" s="230">
        <v>0</v>
      </c>
      <c r="C621" s="230">
        <v>3</v>
      </c>
      <c r="D621" s="230">
        <v>3</v>
      </c>
      <c r="E621" s="230">
        <v>3</v>
      </c>
      <c r="F621" s="230">
        <v>3</v>
      </c>
      <c r="G621" s="230">
        <v>4</v>
      </c>
      <c r="H621" s="230">
        <v>4</v>
      </c>
      <c r="I621" s="230">
        <v>4</v>
      </c>
      <c r="J621" s="230">
        <v>4</v>
      </c>
      <c r="K621" s="230">
        <v>4</v>
      </c>
      <c r="L621" s="230">
        <v>8</v>
      </c>
      <c r="M621" s="230">
        <v>8</v>
      </c>
    </row>
    <row r="622" spans="1:13" x14ac:dyDescent="0.3">
      <c r="A622" s="1" t="s">
        <v>289</v>
      </c>
      <c r="B622" s="230">
        <v>0</v>
      </c>
      <c r="C622" s="230">
        <v>0</v>
      </c>
      <c r="D622" s="230">
        <v>2</v>
      </c>
      <c r="E622" s="230">
        <v>2</v>
      </c>
      <c r="F622" s="230">
        <v>2</v>
      </c>
      <c r="G622" s="230">
        <v>5</v>
      </c>
      <c r="H622" s="230">
        <v>5</v>
      </c>
      <c r="I622" s="230">
        <v>5</v>
      </c>
      <c r="J622" s="230">
        <v>5</v>
      </c>
      <c r="K622" s="230">
        <v>20</v>
      </c>
      <c r="L622" s="230">
        <v>20</v>
      </c>
      <c r="M622" s="230">
        <v>20</v>
      </c>
    </row>
    <row r="623" spans="1:13" x14ac:dyDescent="0.3">
      <c r="A623" s="1" t="s">
        <v>290</v>
      </c>
      <c r="B623" s="230">
        <v>1</v>
      </c>
      <c r="C623" s="230">
        <v>7</v>
      </c>
      <c r="D623" s="230">
        <v>9</v>
      </c>
      <c r="E623" s="230">
        <v>11</v>
      </c>
      <c r="F623" s="230">
        <v>16</v>
      </c>
      <c r="G623" s="230">
        <v>17</v>
      </c>
      <c r="H623" s="230">
        <v>17</v>
      </c>
      <c r="I623" s="230">
        <v>18</v>
      </c>
      <c r="J623" s="230">
        <v>18</v>
      </c>
      <c r="K623" s="230">
        <v>21</v>
      </c>
      <c r="L623" s="230">
        <v>22</v>
      </c>
      <c r="M623" s="230">
        <v>24</v>
      </c>
    </row>
    <row r="624" spans="1:13" x14ac:dyDescent="0.3">
      <c r="A624" s="1" t="s">
        <v>376</v>
      </c>
      <c r="B624" s="230">
        <v>0</v>
      </c>
      <c r="C624" s="230">
        <v>1</v>
      </c>
      <c r="D624" s="230">
        <v>1</v>
      </c>
      <c r="E624" s="230">
        <v>3</v>
      </c>
      <c r="F624" s="230">
        <v>3</v>
      </c>
      <c r="G624" s="230">
        <v>4</v>
      </c>
      <c r="H624" s="230">
        <v>4</v>
      </c>
      <c r="I624" s="230">
        <v>4</v>
      </c>
      <c r="J624" s="230">
        <v>4</v>
      </c>
      <c r="K624" s="230">
        <v>6</v>
      </c>
      <c r="L624" s="230">
        <v>7</v>
      </c>
      <c r="M624" s="230">
        <v>7</v>
      </c>
    </row>
    <row r="625" spans="1:13" x14ac:dyDescent="0.3">
      <c r="A625" s="1" t="s">
        <v>404</v>
      </c>
      <c r="B625" s="230">
        <v>42</v>
      </c>
      <c r="C625" s="230">
        <v>79</v>
      </c>
      <c r="D625" s="230">
        <v>107</v>
      </c>
      <c r="E625" s="230">
        <v>146</v>
      </c>
      <c r="F625" s="230">
        <v>182</v>
      </c>
      <c r="G625" s="230">
        <v>216</v>
      </c>
      <c r="H625" s="230">
        <v>248</v>
      </c>
      <c r="I625" s="230">
        <v>294</v>
      </c>
      <c r="J625" s="230">
        <v>329</v>
      </c>
      <c r="K625" s="230">
        <v>376</v>
      </c>
      <c r="L625" s="230">
        <v>412</v>
      </c>
      <c r="M625" s="230">
        <v>445</v>
      </c>
    </row>
    <row r="626" spans="1:13" x14ac:dyDescent="0.3">
      <c r="A626" s="1" t="s">
        <v>397</v>
      </c>
      <c r="B626" s="230">
        <v>0</v>
      </c>
      <c r="C626" s="230">
        <v>8</v>
      </c>
      <c r="D626" s="230">
        <v>8</v>
      </c>
      <c r="E626" s="230">
        <v>8</v>
      </c>
      <c r="F626" s="230">
        <v>10</v>
      </c>
      <c r="G626" s="230">
        <v>12</v>
      </c>
      <c r="H626" s="230">
        <v>12</v>
      </c>
      <c r="I626" s="230">
        <v>13</v>
      </c>
      <c r="J626" s="230">
        <v>17</v>
      </c>
      <c r="K626" s="230">
        <v>22</v>
      </c>
      <c r="L626" s="230">
        <v>24</v>
      </c>
      <c r="M626" s="230">
        <v>24</v>
      </c>
    </row>
    <row r="627" spans="1:13" x14ac:dyDescent="0.3">
      <c r="A627" s="1" t="s">
        <v>292</v>
      </c>
      <c r="B627" s="230">
        <v>0</v>
      </c>
      <c r="C627" s="230">
        <v>0</v>
      </c>
      <c r="D627" s="230">
        <v>0</v>
      </c>
      <c r="E627" s="230">
        <v>2</v>
      </c>
      <c r="F627" s="230">
        <v>2</v>
      </c>
      <c r="G627" s="230">
        <v>2</v>
      </c>
      <c r="H627" s="230">
        <v>2</v>
      </c>
      <c r="I627" s="230">
        <v>2</v>
      </c>
      <c r="J627" s="230">
        <v>2</v>
      </c>
      <c r="K627" s="230">
        <v>2</v>
      </c>
      <c r="L627" s="230">
        <v>2</v>
      </c>
      <c r="M627" s="230">
        <v>2</v>
      </c>
    </row>
    <row r="628" spans="1:13" x14ac:dyDescent="0.3">
      <c r="A628" s="1" t="s">
        <v>267</v>
      </c>
      <c r="B628" s="230">
        <v>0</v>
      </c>
      <c r="C628" s="230">
        <v>0</v>
      </c>
      <c r="D628" s="230">
        <v>0</v>
      </c>
      <c r="E628" s="230">
        <v>31</v>
      </c>
      <c r="F628" s="230">
        <v>31</v>
      </c>
      <c r="G628" s="230">
        <v>31</v>
      </c>
      <c r="H628" s="230">
        <v>31</v>
      </c>
      <c r="I628" s="230">
        <v>31</v>
      </c>
      <c r="J628" s="230">
        <v>62</v>
      </c>
      <c r="K628" s="230">
        <v>62</v>
      </c>
      <c r="L628" s="230">
        <v>62</v>
      </c>
      <c r="M628" s="230">
        <v>62</v>
      </c>
    </row>
    <row r="629" spans="1:13" x14ac:dyDescent="0.3">
      <c r="A629" s="1" t="s">
        <v>377</v>
      </c>
      <c r="B629" s="230">
        <v>0</v>
      </c>
      <c r="C629" s="230">
        <v>0</v>
      </c>
      <c r="D629" s="230">
        <v>0</v>
      </c>
      <c r="E629" s="230">
        <v>0</v>
      </c>
      <c r="F629" s="230">
        <v>0</v>
      </c>
      <c r="G629" s="230">
        <v>0</v>
      </c>
      <c r="H629" s="230">
        <v>0</v>
      </c>
      <c r="I629" s="230">
        <v>0</v>
      </c>
      <c r="J629" s="230">
        <v>0</v>
      </c>
      <c r="K629" s="230">
        <v>0</v>
      </c>
      <c r="L629" s="230">
        <v>0</v>
      </c>
      <c r="M629" s="230">
        <v>0</v>
      </c>
    </row>
    <row r="630" spans="1:13" x14ac:dyDescent="0.3">
      <c r="A630" s="1" t="s">
        <v>315</v>
      </c>
      <c r="B630" s="230">
        <v>0</v>
      </c>
      <c r="C630" s="230">
        <v>0</v>
      </c>
      <c r="D630" s="230">
        <v>0</v>
      </c>
      <c r="E630" s="230">
        <v>0</v>
      </c>
      <c r="F630" s="230">
        <v>0</v>
      </c>
      <c r="G630" s="230">
        <v>0</v>
      </c>
      <c r="H630" s="230">
        <v>0</v>
      </c>
      <c r="I630" s="230">
        <v>11</v>
      </c>
      <c r="J630" s="230">
        <v>11</v>
      </c>
      <c r="K630" s="230">
        <v>11</v>
      </c>
      <c r="L630" s="230">
        <v>11</v>
      </c>
      <c r="M630" s="230">
        <v>11</v>
      </c>
    </row>
    <row r="631" spans="1:13" x14ac:dyDescent="0.3">
      <c r="A631" s="1" t="s">
        <v>323</v>
      </c>
      <c r="B631" s="230">
        <v>0</v>
      </c>
      <c r="C631" s="230">
        <v>0</v>
      </c>
      <c r="D631" s="230">
        <v>0</v>
      </c>
      <c r="E631" s="230">
        <v>0</v>
      </c>
      <c r="F631" s="230">
        <v>0</v>
      </c>
      <c r="G631" s="230">
        <v>0</v>
      </c>
      <c r="H631" s="230">
        <v>0</v>
      </c>
      <c r="I631" s="230">
        <v>0</v>
      </c>
      <c r="J631" s="230">
        <v>0</v>
      </c>
      <c r="K631" s="230">
        <v>4</v>
      </c>
      <c r="L631" s="230">
        <v>7</v>
      </c>
      <c r="M631" s="230">
        <v>7</v>
      </c>
    </row>
    <row r="632" spans="1:13" x14ac:dyDescent="0.3">
      <c r="A632" s="1" t="s">
        <v>256</v>
      </c>
      <c r="B632" s="230">
        <v>0</v>
      </c>
      <c r="C632" s="230">
        <v>0</v>
      </c>
      <c r="D632" s="230">
        <v>0</v>
      </c>
      <c r="E632" s="230">
        <v>28</v>
      </c>
      <c r="F632" s="230">
        <v>28</v>
      </c>
      <c r="G632" s="230">
        <v>28</v>
      </c>
      <c r="H632" s="230">
        <v>28</v>
      </c>
      <c r="I632" s="230">
        <v>33</v>
      </c>
      <c r="J632" s="230">
        <v>33</v>
      </c>
      <c r="K632" s="230">
        <v>33</v>
      </c>
      <c r="L632" s="230">
        <v>33</v>
      </c>
      <c r="M632" s="230">
        <v>33</v>
      </c>
    </row>
    <row r="633" spans="1:13" x14ac:dyDescent="0.3">
      <c r="A633" s="1" t="s">
        <v>380</v>
      </c>
      <c r="B633" s="230">
        <v>9</v>
      </c>
      <c r="C633" s="230">
        <v>82</v>
      </c>
      <c r="D633" s="230">
        <v>91</v>
      </c>
      <c r="E633" s="230">
        <v>99</v>
      </c>
      <c r="F633" s="230">
        <v>107</v>
      </c>
      <c r="G633" s="230">
        <v>116</v>
      </c>
      <c r="H633" s="230">
        <v>149</v>
      </c>
      <c r="I633" s="230">
        <v>225</v>
      </c>
      <c r="J633" s="230">
        <v>234</v>
      </c>
      <c r="K633" s="230">
        <v>242</v>
      </c>
      <c r="L633" s="230">
        <v>264</v>
      </c>
      <c r="M633" s="230">
        <v>291</v>
      </c>
    </row>
    <row r="634" spans="1:13" x14ac:dyDescent="0.3">
      <c r="A634" s="1" t="s">
        <v>381</v>
      </c>
      <c r="B634" s="230">
        <v>218</v>
      </c>
      <c r="C634" s="230">
        <v>476</v>
      </c>
      <c r="D634" s="230">
        <v>707</v>
      </c>
      <c r="E634" s="230">
        <v>915</v>
      </c>
      <c r="F634" s="230">
        <v>1115</v>
      </c>
      <c r="G634" s="230">
        <v>1115</v>
      </c>
      <c r="H634" s="230">
        <v>1158</v>
      </c>
      <c r="I634" s="230">
        <v>1329</v>
      </c>
      <c r="J634" s="230">
        <v>1419</v>
      </c>
      <c r="K634" s="230">
        <v>1510</v>
      </c>
      <c r="L634" s="230">
        <v>1646</v>
      </c>
      <c r="M634" s="230">
        <v>1767</v>
      </c>
    </row>
    <row r="635" spans="1:13" x14ac:dyDescent="0.3">
      <c r="A635" s="1" t="s">
        <v>318</v>
      </c>
      <c r="B635" s="230">
        <v>6</v>
      </c>
      <c r="C635" s="230">
        <v>11</v>
      </c>
      <c r="D635" s="230">
        <v>11</v>
      </c>
      <c r="E635" s="230">
        <v>20</v>
      </c>
      <c r="F635" s="230">
        <v>20</v>
      </c>
      <c r="G635" s="230">
        <v>21</v>
      </c>
      <c r="H635" s="230">
        <v>21</v>
      </c>
      <c r="I635" s="230">
        <v>21</v>
      </c>
      <c r="J635" s="230">
        <v>21</v>
      </c>
      <c r="K635" s="230">
        <v>29</v>
      </c>
      <c r="L635" s="230">
        <v>35</v>
      </c>
      <c r="M635" s="230">
        <v>35</v>
      </c>
    </row>
    <row r="636" spans="1:13" x14ac:dyDescent="0.3">
      <c r="A636" s="1" t="s">
        <v>405</v>
      </c>
      <c r="B636" s="230">
        <v>45</v>
      </c>
      <c r="C636" s="230">
        <v>405</v>
      </c>
      <c r="D636" s="230">
        <v>426</v>
      </c>
      <c r="E636" s="230">
        <v>535</v>
      </c>
      <c r="F636" s="230">
        <v>537</v>
      </c>
      <c r="G636" s="230">
        <v>825</v>
      </c>
      <c r="H636" s="230">
        <v>825</v>
      </c>
      <c r="I636" s="230">
        <v>807</v>
      </c>
      <c r="J636" s="230">
        <v>1060</v>
      </c>
      <c r="K636" s="230">
        <v>1060</v>
      </c>
      <c r="L636" s="230">
        <v>1465</v>
      </c>
      <c r="M636" s="230">
        <v>1484</v>
      </c>
    </row>
    <row r="637" spans="1:13" x14ac:dyDescent="0.3">
      <c r="A637" s="1" t="s">
        <v>298</v>
      </c>
      <c r="B637" s="230">
        <v>5</v>
      </c>
      <c r="C637" s="230">
        <v>27</v>
      </c>
      <c r="D637" s="230">
        <v>42</v>
      </c>
      <c r="E637" s="230">
        <v>74</v>
      </c>
      <c r="F637" s="230">
        <v>95</v>
      </c>
      <c r="G637" s="230">
        <v>124</v>
      </c>
      <c r="H637" s="230">
        <v>145</v>
      </c>
      <c r="I637" s="230">
        <v>145</v>
      </c>
      <c r="J637" s="230">
        <v>154</v>
      </c>
      <c r="K637" s="230">
        <v>173</v>
      </c>
      <c r="L637" s="230">
        <v>193</v>
      </c>
      <c r="M637" s="230">
        <v>220</v>
      </c>
    </row>
    <row r="638" spans="1:13" x14ac:dyDescent="0.3">
      <c r="A638" s="1" t="s">
        <v>393</v>
      </c>
      <c r="B638" s="230">
        <v>26</v>
      </c>
      <c r="C638" s="230">
        <v>70</v>
      </c>
      <c r="D638" s="230">
        <v>98</v>
      </c>
      <c r="E638" s="230">
        <v>132</v>
      </c>
      <c r="F638" s="230">
        <v>158</v>
      </c>
      <c r="G638" s="230">
        <v>188</v>
      </c>
      <c r="H638" s="230">
        <v>193</v>
      </c>
      <c r="I638" s="230">
        <v>232</v>
      </c>
      <c r="J638" s="230">
        <v>251</v>
      </c>
      <c r="K638" s="230">
        <v>281</v>
      </c>
      <c r="L638" s="230">
        <v>291</v>
      </c>
      <c r="M638" s="230">
        <v>300</v>
      </c>
    </row>
    <row r="639" spans="1:13" x14ac:dyDescent="0.3">
      <c r="A639" s="1" t="s">
        <v>406</v>
      </c>
      <c r="B639" s="230">
        <v>10</v>
      </c>
      <c r="C639" s="230">
        <v>25</v>
      </c>
      <c r="D639" s="230">
        <v>34</v>
      </c>
      <c r="E639" s="230">
        <v>43</v>
      </c>
      <c r="F639" s="230">
        <v>49</v>
      </c>
      <c r="G639" s="230">
        <v>59</v>
      </c>
      <c r="H639" s="230">
        <v>59</v>
      </c>
      <c r="I639" s="230">
        <v>63</v>
      </c>
      <c r="J639" s="230">
        <v>76</v>
      </c>
      <c r="K639" s="230">
        <v>99</v>
      </c>
      <c r="L639" s="230">
        <v>107</v>
      </c>
      <c r="M639" s="230">
        <v>125</v>
      </c>
    </row>
    <row r="640" spans="1:13" x14ac:dyDescent="0.3">
      <c r="A640" s="1" t="s">
        <v>407</v>
      </c>
      <c r="B640" s="230">
        <v>-19</v>
      </c>
      <c r="C640" s="230">
        <v>-38</v>
      </c>
      <c r="D640" s="230">
        <v>-58</v>
      </c>
      <c r="E640" s="230">
        <v>-77</v>
      </c>
      <c r="F640" s="230">
        <v>-96</v>
      </c>
      <c r="G640" s="230">
        <v>-115</v>
      </c>
      <c r="H640" s="230">
        <v>-134</v>
      </c>
      <c r="I640" s="230">
        <v>-153</v>
      </c>
      <c r="J640" s="230">
        <v>-173</v>
      </c>
      <c r="K640" s="230">
        <v>-192</v>
      </c>
      <c r="L640" s="230">
        <v>-211</v>
      </c>
      <c r="M640" s="230">
        <v>-230</v>
      </c>
    </row>
    <row r="641" spans="1:13" x14ac:dyDescent="0.3">
      <c r="A641" s="1" t="s">
        <v>326</v>
      </c>
      <c r="B641" s="230">
        <v>0</v>
      </c>
      <c r="C641" s="230">
        <v>0</v>
      </c>
      <c r="D641" s="230">
        <v>0</v>
      </c>
      <c r="E641" s="230">
        <v>-6</v>
      </c>
      <c r="F641" s="230">
        <v>-6</v>
      </c>
      <c r="G641" s="230">
        <v>-6</v>
      </c>
      <c r="H641" s="230">
        <v>-6</v>
      </c>
      <c r="I641" s="230">
        <v>-7</v>
      </c>
      <c r="J641" s="230">
        <v>-9</v>
      </c>
      <c r="K641" s="230">
        <v>-11</v>
      </c>
      <c r="L641" s="230">
        <v>-15</v>
      </c>
      <c r="M641" s="230">
        <v>-18</v>
      </c>
    </row>
    <row r="642" spans="1:13" x14ac:dyDescent="0.3">
      <c r="B642" s="230"/>
      <c r="C642" s="230"/>
      <c r="D642" s="230"/>
      <c r="E642" s="230"/>
      <c r="F642" s="230"/>
      <c r="G642" s="230"/>
      <c r="H642" s="230"/>
      <c r="I642" s="230"/>
      <c r="J642" s="230"/>
      <c r="K642" s="230"/>
      <c r="L642" s="230"/>
      <c r="M642" s="230"/>
    </row>
    <row r="643" spans="1:13" x14ac:dyDescent="0.3">
      <c r="A643" s="1" t="s">
        <v>408</v>
      </c>
      <c r="B643" s="230"/>
      <c r="C643" s="230"/>
      <c r="D643" s="230"/>
      <c r="E643" s="230"/>
      <c r="F643" s="230"/>
      <c r="G643" s="230"/>
      <c r="H643" s="230"/>
      <c r="I643" s="230"/>
      <c r="J643" s="230"/>
      <c r="K643" s="230"/>
      <c r="L643" s="230"/>
      <c r="M643" s="230"/>
    </row>
    <row r="644" spans="1:13" x14ac:dyDescent="0.3">
      <c r="A644" s="1" t="s">
        <v>247</v>
      </c>
      <c r="B644" s="230">
        <v>2</v>
      </c>
      <c r="C644" s="230">
        <v>18</v>
      </c>
      <c r="D644" s="230">
        <v>12</v>
      </c>
      <c r="E644" s="230">
        <v>-7</v>
      </c>
      <c r="F644" s="230">
        <v>-17</v>
      </c>
      <c r="G644" s="230">
        <v>111</v>
      </c>
      <c r="H644" s="230">
        <v>-58</v>
      </c>
      <c r="I644" s="230">
        <v>-60</v>
      </c>
      <c r="J644" s="230">
        <v>-70</v>
      </c>
      <c r="K644" s="230">
        <v>-83</v>
      </c>
      <c r="L644" s="230">
        <v>-82</v>
      </c>
      <c r="M644" s="230">
        <v>-72</v>
      </c>
    </row>
    <row r="645" spans="1:13" x14ac:dyDescent="0.3">
      <c r="A645" s="1" t="s">
        <v>402</v>
      </c>
      <c r="B645" s="230">
        <v>33</v>
      </c>
      <c r="C645" s="230">
        <v>83</v>
      </c>
      <c r="D645" s="230">
        <v>116</v>
      </c>
      <c r="E645" s="230">
        <v>155</v>
      </c>
      <c r="F645" s="230">
        <v>192</v>
      </c>
      <c r="G645" s="230">
        <v>229</v>
      </c>
      <c r="H645" s="230">
        <v>266</v>
      </c>
      <c r="I645" s="230">
        <v>290</v>
      </c>
      <c r="J645" s="230">
        <v>309</v>
      </c>
      <c r="K645" s="230">
        <v>328</v>
      </c>
      <c r="L645" s="230">
        <v>362</v>
      </c>
      <c r="M645" s="230">
        <v>400</v>
      </c>
    </row>
    <row r="646" spans="1:13" x14ac:dyDescent="0.3">
      <c r="A646" s="1" t="s">
        <v>373</v>
      </c>
      <c r="B646" s="230">
        <v>1</v>
      </c>
      <c r="C646" s="230">
        <v>20</v>
      </c>
      <c r="D646" s="230">
        <v>22</v>
      </c>
      <c r="E646" s="230">
        <v>26</v>
      </c>
      <c r="F646" s="230">
        <v>29</v>
      </c>
      <c r="G646" s="230">
        <v>31</v>
      </c>
      <c r="H646" s="230">
        <v>32</v>
      </c>
      <c r="I646" s="230">
        <v>46</v>
      </c>
      <c r="J646" s="230">
        <v>55</v>
      </c>
      <c r="K646" s="230">
        <v>57</v>
      </c>
      <c r="L646" s="230">
        <v>59</v>
      </c>
      <c r="M646" s="230">
        <v>60</v>
      </c>
    </row>
    <row r="647" spans="1:13" x14ac:dyDescent="0.3">
      <c r="A647" s="1" t="s">
        <v>403</v>
      </c>
      <c r="B647" s="230">
        <v>0</v>
      </c>
      <c r="C647" s="230">
        <v>18</v>
      </c>
      <c r="D647" s="230">
        <v>27</v>
      </c>
      <c r="E647" s="230">
        <v>37</v>
      </c>
      <c r="F647" s="230">
        <v>42</v>
      </c>
      <c r="G647" s="230">
        <v>60</v>
      </c>
      <c r="H647" s="230">
        <v>66</v>
      </c>
      <c r="I647" s="230">
        <v>79</v>
      </c>
      <c r="J647" s="230">
        <v>84</v>
      </c>
      <c r="K647" s="230">
        <v>89</v>
      </c>
      <c r="L647" s="230">
        <v>110</v>
      </c>
      <c r="M647" s="230">
        <v>135</v>
      </c>
    </row>
    <row r="648" spans="1:13" x14ac:dyDescent="0.3">
      <c r="A648" s="1" t="s">
        <v>282</v>
      </c>
      <c r="B648" s="230">
        <v>11</v>
      </c>
      <c r="C648" s="230">
        <v>21</v>
      </c>
      <c r="D648" s="230">
        <v>32</v>
      </c>
      <c r="E648" s="230">
        <v>43</v>
      </c>
      <c r="F648" s="230">
        <v>53</v>
      </c>
      <c r="G648" s="230">
        <v>64</v>
      </c>
      <c r="H648" s="230">
        <v>75</v>
      </c>
      <c r="I648" s="230">
        <v>86</v>
      </c>
      <c r="J648" s="230">
        <v>97</v>
      </c>
      <c r="K648" s="230">
        <v>108</v>
      </c>
      <c r="L648" s="230">
        <v>119</v>
      </c>
      <c r="M648" s="230">
        <v>210</v>
      </c>
    </row>
    <row r="649" spans="1:13" x14ac:dyDescent="0.3">
      <c r="A649" s="1" t="s">
        <v>251</v>
      </c>
      <c r="B649" s="230">
        <v>5</v>
      </c>
      <c r="C649" s="230">
        <v>10</v>
      </c>
      <c r="D649" s="230">
        <v>14</v>
      </c>
      <c r="E649" s="230">
        <v>19</v>
      </c>
      <c r="F649" s="230">
        <v>24</v>
      </c>
      <c r="G649" s="230">
        <v>29</v>
      </c>
      <c r="H649" s="230">
        <v>33</v>
      </c>
      <c r="I649" s="230">
        <v>38</v>
      </c>
      <c r="J649" s="230">
        <v>43</v>
      </c>
      <c r="K649" s="230">
        <v>48</v>
      </c>
      <c r="L649" s="230">
        <v>52</v>
      </c>
      <c r="M649" s="230">
        <v>57</v>
      </c>
    </row>
    <row r="650" spans="1:13" x14ac:dyDescent="0.3">
      <c r="A650" s="1" t="s">
        <v>252</v>
      </c>
      <c r="B650" s="230">
        <v>9</v>
      </c>
      <c r="C650" s="230">
        <v>25</v>
      </c>
      <c r="D650" s="230">
        <v>37</v>
      </c>
      <c r="E650" s="230">
        <v>54</v>
      </c>
      <c r="F650" s="230">
        <v>67</v>
      </c>
      <c r="G650" s="230">
        <v>88</v>
      </c>
      <c r="H650" s="230">
        <v>101</v>
      </c>
      <c r="I650" s="230">
        <v>112</v>
      </c>
      <c r="J650" s="230">
        <v>123</v>
      </c>
      <c r="K650" s="230">
        <v>132</v>
      </c>
      <c r="L650" s="230">
        <v>145</v>
      </c>
      <c r="M650" s="230">
        <v>182</v>
      </c>
    </row>
    <row r="651" spans="1:13" x14ac:dyDescent="0.3">
      <c r="A651" s="1" t="s">
        <v>289</v>
      </c>
      <c r="B651" s="230">
        <v>0</v>
      </c>
      <c r="C651" s="230">
        <v>1</v>
      </c>
      <c r="D651" s="230">
        <v>1</v>
      </c>
      <c r="E651" s="230">
        <v>2</v>
      </c>
      <c r="F651" s="230">
        <v>2</v>
      </c>
      <c r="G651" s="230">
        <v>3</v>
      </c>
      <c r="H651" s="230">
        <v>3</v>
      </c>
      <c r="I651" s="230">
        <v>5</v>
      </c>
      <c r="J651" s="230">
        <v>6</v>
      </c>
      <c r="K651" s="230">
        <v>6</v>
      </c>
      <c r="L651" s="230">
        <v>7</v>
      </c>
      <c r="M651" s="230">
        <v>7</v>
      </c>
    </row>
    <row r="652" spans="1:13" x14ac:dyDescent="0.3">
      <c r="A652" s="1" t="s">
        <v>290</v>
      </c>
      <c r="B652" s="230">
        <v>0</v>
      </c>
      <c r="C652" s="230">
        <v>3</v>
      </c>
      <c r="D652" s="230">
        <v>3</v>
      </c>
      <c r="E652" s="230">
        <v>7</v>
      </c>
      <c r="F652" s="230">
        <v>7</v>
      </c>
      <c r="G652" s="230">
        <v>7</v>
      </c>
      <c r="H652" s="230">
        <v>7</v>
      </c>
      <c r="I652" s="230">
        <v>8</v>
      </c>
      <c r="J652" s="230">
        <v>8</v>
      </c>
      <c r="K652" s="230">
        <v>8</v>
      </c>
      <c r="L652" s="230">
        <v>8</v>
      </c>
      <c r="M652" s="230">
        <v>9</v>
      </c>
    </row>
    <row r="653" spans="1:13" x14ac:dyDescent="0.3">
      <c r="A653" s="1" t="s">
        <v>376</v>
      </c>
      <c r="B653" s="230">
        <v>0</v>
      </c>
      <c r="C653" s="230">
        <v>0</v>
      </c>
      <c r="D653" s="230">
        <v>0</v>
      </c>
      <c r="E653" s="230">
        <v>0</v>
      </c>
      <c r="F653" s="230">
        <v>0</v>
      </c>
      <c r="G653" s="230">
        <v>0</v>
      </c>
      <c r="H653" s="230">
        <v>0</v>
      </c>
      <c r="I653" s="230">
        <v>1</v>
      </c>
      <c r="J653" s="230">
        <v>2</v>
      </c>
      <c r="K653" s="230">
        <v>3</v>
      </c>
      <c r="L653" s="230">
        <v>3</v>
      </c>
      <c r="M653" s="230">
        <v>3</v>
      </c>
    </row>
    <row r="654" spans="1:13" x14ac:dyDescent="0.3">
      <c r="A654" s="1" t="s">
        <v>404</v>
      </c>
      <c r="B654" s="230">
        <v>9</v>
      </c>
      <c r="C654" s="230">
        <v>32</v>
      </c>
      <c r="D654" s="230">
        <v>48</v>
      </c>
      <c r="E654" s="230">
        <v>70</v>
      </c>
      <c r="F654" s="230">
        <v>92</v>
      </c>
      <c r="G654" s="230">
        <v>108</v>
      </c>
      <c r="H654" s="230">
        <v>125</v>
      </c>
      <c r="I654" s="230">
        <v>144</v>
      </c>
      <c r="J654" s="230">
        <v>159</v>
      </c>
      <c r="K654" s="230">
        <v>174</v>
      </c>
      <c r="L654" s="230">
        <v>196</v>
      </c>
      <c r="M654" s="230">
        <v>221</v>
      </c>
    </row>
    <row r="655" spans="1:13" x14ac:dyDescent="0.3">
      <c r="A655" s="1" t="s">
        <v>397</v>
      </c>
      <c r="B655" s="230">
        <v>0</v>
      </c>
      <c r="C655" s="230">
        <v>0</v>
      </c>
      <c r="D655" s="230">
        <v>0</v>
      </c>
      <c r="E655" s="230">
        <v>0</v>
      </c>
      <c r="F655" s="230">
        <v>0</v>
      </c>
      <c r="G655" s="230">
        <v>0</v>
      </c>
      <c r="H655" s="230">
        <v>1</v>
      </c>
      <c r="I655" s="230">
        <v>2</v>
      </c>
      <c r="J655" s="230">
        <v>6</v>
      </c>
      <c r="K655" s="230">
        <v>6</v>
      </c>
      <c r="L655" s="230">
        <v>6</v>
      </c>
      <c r="M655" s="230">
        <v>8</v>
      </c>
    </row>
    <row r="656" spans="1:13" x14ac:dyDescent="0.3">
      <c r="A656" s="1" t="s">
        <v>256</v>
      </c>
      <c r="B656" s="230">
        <v>9</v>
      </c>
      <c r="C656" s="230">
        <v>18</v>
      </c>
      <c r="D656" s="230">
        <v>26</v>
      </c>
      <c r="E656" s="230">
        <v>50</v>
      </c>
      <c r="F656" s="230">
        <v>58</v>
      </c>
      <c r="G656" s="230">
        <v>67</v>
      </c>
      <c r="H656" s="230">
        <v>76</v>
      </c>
      <c r="I656" s="230">
        <v>85</v>
      </c>
      <c r="J656" s="230">
        <v>93</v>
      </c>
      <c r="K656" s="230">
        <v>107</v>
      </c>
      <c r="L656" s="230">
        <v>116</v>
      </c>
      <c r="M656" s="230">
        <v>125</v>
      </c>
    </row>
    <row r="657" spans="1:13" x14ac:dyDescent="0.3">
      <c r="A657" s="1" t="s">
        <v>380</v>
      </c>
      <c r="B657" s="230">
        <v>8</v>
      </c>
      <c r="C657" s="230">
        <v>19</v>
      </c>
      <c r="D657" s="230">
        <v>27</v>
      </c>
      <c r="E657" s="230">
        <v>37</v>
      </c>
      <c r="F657" s="230">
        <v>89</v>
      </c>
      <c r="G657" s="230">
        <v>97</v>
      </c>
      <c r="H657" s="230">
        <v>105</v>
      </c>
      <c r="I657" s="230">
        <v>154</v>
      </c>
      <c r="J657" s="230">
        <v>162</v>
      </c>
      <c r="K657" s="230">
        <v>170</v>
      </c>
      <c r="L657" s="230">
        <v>192</v>
      </c>
      <c r="M657" s="230">
        <v>200</v>
      </c>
    </row>
    <row r="658" spans="1:13" x14ac:dyDescent="0.3">
      <c r="A658" s="1" t="s">
        <v>318</v>
      </c>
      <c r="B658" s="230">
        <v>0</v>
      </c>
      <c r="C658" s="230">
        <v>0</v>
      </c>
      <c r="D658" s="230">
        <v>0</v>
      </c>
      <c r="E658" s="230">
        <v>0</v>
      </c>
      <c r="F658" s="230">
        <v>1</v>
      </c>
      <c r="G658" s="230">
        <v>2</v>
      </c>
      <c r="H658" s="230">
        <v>7</v>
      </c>
      <c r="I658" s="230">
        <v>7</v>
      </c>
      <c r="J658" s="230">
        <v>7</v>
      </c>
      <c r="K658" s="230">
        <v>7</v>
      </c>
      <c r="L658" s="230">
        <v>7</v>
      </c>
      <c r="M658" s="230">
        <v>7</v>
      </c>
    </row>
    <row r="659" spans="1:13" x14ac:dyDescent="0.3">
      <c r="A659" s="1" t="s">
        <v>405</v>
      </c>
      <c r="B659" s="230">
        <v>0</v>
      </c>
      <c r="C659" s="230">
        <v>2</v>
      </c>
      <c r="D659" s="230">
        <v>2</v>
      </c>
      <c r="E659" s="230">
        <v>2</v>
      </c>
      <c r="F659" s="230">
        <v>6</v>
      </c>
      <c r="G659" s="230">
        <v>6</v>
      </c>
      <c r="H659" s="230">
        <v>6</v>
      </c>
      <c r="I659" s="230">
        <v>6</v>
      </c>
      <c r="J659" s="230">
        <v>6</v>
      </c>
      <c r="K659" s="230">
        <v>25</v>
      </c>
      <c r="L659" s="230">
        <v>25</v>
      </c>
      <c r="M659" s="230">
        <v>25</v>
      </c>
    </row>
    <row r="660" spans="1:13" x14ac:dyDescent="0.3">
      <c r="A660" s="1" t="s">
        <v>298</v>
      </c>
      <c r="B660" s="230">
        <v>0</v>
      </c>
      <c r="C660" s="230">
        <v>0</v>
      </c>
      <c r="D660" s="230">
        <v>0</v>
      </c>
      <c r="E660" s="230">
        <v>5</v>
      </c>
      <c r="F660" s="230">
        <v>5</v>
      </c>
      <c r="G660" s="230">
        <v>8</v>
      </c>
      <c r="H660" s="230">
        <v>23</v>
      </c>
      <c r="I660" s="230">
        <v>31</v>
      </c>
      <c r="J660" s="230">
        <v>40</v>
      </c>
      <c r="K660" s="230">
        <v>40</v>
      </c>
      <c r="L660" s="230">
        <v>40</v>
      </c>
      <c r="M660" s="230">
        <v>40</v>
      </c>
    </row>
    <row r="661" spans="1:13" x14ac:dyDescent="0.3">
      <c r="A661" s="1" t="s">
        <v>393</v>
      </c>
      <c r="B661" s="230">
        <v>0</v>
      </c>
      <c r="C661" s="230">
        <v>0</v>
      </c>
      <c r="D661" s="230">
        <v>1</v>
      </c>
      <c r="E661" s="230">
        <v>1</v>
      </c>
      <c r="F661" s="230">
        <v>2</v>
      </c>
      <c r="G661" s="230">
        <v>3</v>
      </c>
      <c r="H661" s="230">
        <v>4</v>
      </c>
      <c r="I661" s="230">
        <v>4</v>
      </c>
      <c r="J661" s="230">
        <v>7</v>
      </c>
      <c r="K661" s="230">
        <v>9</v>
      </c>
      <c r="L661" s="230">
        <v>12</v>
      </c>
      <c r="M661" s="230">
        <v>15</v>
      </c>
    </row>
    <row r="662" spans="1:13" x14ac:dyDescent="0.3">
      <c r="A662" s="1" t="s">
        <v>406</v>
      </c>
      <c r="B662" s="230">
        <v>6</v>
      </c>
      <c r="C662" s="230">
        <v>10</v>
      </c>
      <c r="D662" s="230">
        <v>16</v>
      </c>
      <c r="E662" s="230">
        <v>21</v>
      </c>
      <c r="F662" s="230">
        <v>24</v>
      </c>
      <c r="G662" s="230">
        <v>29</v>
      </c>
      <c r="H662" s="230">
        <v>29</v>
      </c>
      <c r="I662" s="230">
        <v>31</v>
      </c>
      <c r="J662" s="230">
        <v>34</v>
      </c>
      <c r="K662" s="230">
        <v>38</v>
      </c>
      <c r="L662" s="230">
        <v>46</v>
      </c>
      <c r="M662" s="230">
        <v>49</v>
      </c>
    </row>
    <row r="663" spans="1:13" x14ac:dyDescent="0.3">
      <c r="A663" s="1" t="s">
        <v>407</v>
      </c>
      <c r="B663" s="230">
        <v>-8</v>
      </c>
      <c r="C663" s="230">
        <v>-17</v>
      </c>
      <c r="D663" s="230">
        <v>-25</v>
      </c>
      <c r="E663" s="230">
        <v>-33</v>
      </c>
      <c r="F663" s="230">
        <v>-42</v>
      </c>
      <c r="G663" s="230">
        <v>-50</v>
      </c>
      <c r="H663" s="230">
        <v>-58</v>
      </c>
      <c r="I663" s="230">
        <v>-67</v>
      </c>
      <c r="J663" s="230">
        <v>-75</v>
      </c>
      <c r="K663" s="230">
        <v>-83</v>
      </c>
      <c r="L663" s="230">
        <v>-92</v>
      </c>
      <c r="M663" s="230">
        <v>-100</v>
      </c>
    </row>
    <row r="664" spans="1:13" x14ac:dyDescent="0.3">
      <c r="A664" s="1" t="s">
        <v>328</v>
      </c>
      <c r="B664" s="230">
        <v>-80</v>
      </c>
      <c r="C664" s="230">
        <v>-226</v>
      </c>
      <c r="D664" s="230">
        <v>-335</v>
      </c>
      <c r="E664" s="230">
        <v>-501</v>
      </c>
      <c r="F664" s="230">
        <v>-670</v>
      </c>
      <c r="G664" s="230">
        <v>-670</v>
      </c>
      <c r="H664" s="230">
        <v>-958</v>
      </c>
      <c r="I664" s="230">
        <v>-1121</v>
      </c>
      <c r="J664" s="230">
        <v>-1236</v>
      </c>
      <c r="K664" s="230">
        <v>-1356</v>
      </c>
      <c r="L664" s="230">
        <v>-1495</v>
      </c>
      <c r="M664" s="230">
        <v>-1725</v>
      </c>
    </row>
    <row r="665" spans="1:13" x14ac:dyDescent="0.3">
      <c r="B665" s="230"/>
      <c r="C665" s="230"/>
      <c r="D665" s="230"/>
      <c r="E665" s="230"/>
      <c r="F665" s="230"/>
      <c r="G665" s="230"/>
      <c r="H665" s="230"/>
      <c r="I665" s="230"/>
      <c r="J665" s="230"/>
      <c r="K665" s="230"/>
      <c r="L665" s="230"/>
      <c r="M665" s="230"/>
    </row>
    <row r="666" spans="1:13" x14ac:dyDescent="0.3">
      <c r="A666" s="1" t="s">
        <v>409</v>
      </c>
      <c r="B666" s="230"/>
      <c r="C666" s="230"/>
      <c r="D666" s="230"/>
      <c r="E666" s="230"/>
      <c r="F666" s="230"/>
      <c r="G666" s="230"/>
      <c r="H666" s="230"/>
      <c r="I666" s="230"/>
      <c r="J666" s="230"/>
      <c r="K666" s="230"/>
      <c r="L666" s="230"/>
      <c r="M666" s="230"/>
    </row>
    <row r="667" spans="1:13" x14ac:dyDescent="0.3">
      <c r="A667" s="1" t="s">
        <v>247</v>
      </c>
      <c r="B667" s="230">
        <v>-18</v>
      </c>
      <c r="C667" s="230">
        <v>-20</v>
      </c>
      <c r="D667" s="230">
        <v>-23</v>
      </c>
      <c r="E667" s="230">
        <v>-24</v>
      </c>
      <c r="F667" s="230">
        <v>-27</v>
      </c>
      <c r="G667" s="230">
        <v>-7</v>
      </c>
      <c r="H667" s="230">
        <v>-10</v>
      </c>
      <c r="I667" s="230">
        <v>1</v>
      </c>
      <c r="J667" s="230">
        <v>8</v>
      </c>
      <c r="K667" s="230">
        <v>-1</v>
      </c>
      <c r="L667" s="230">
        <v>-2</v>
      </c>
      <c r="M667" s="230">
        <v>0</v>
      </c>
    </row>
    <row r="668" spans="1:13" x14ac:dyDescent="0.3">
      <c r="A668" s="1" t="s">
        <v>281</v>
      </c>
      <c r="B668" s="230">
        <v>4</v>
      </c>
      <c r="C668" s="230">
        <v>8</v>
      </c>
      <c r="D668" s="230">
        <v>13</v>
      </c>
      <c r="E668" s="230">
        <v>17</v>
      </c>
      <c r="F668" s="230">
        <v>21</v>
      </c>
      <c r="G668" s="230">
        <v>25</v>
      </c>
      <c r="H668" s="230">
        <v>29</v>
      </c>
      <c r="I668" s="230">
        <v>33</v>
      </c>
      <c r="J668" s="230">
        <v>38</v>
      </c>
      <c r="K668" s="230">
        <v>42</v>
      </c>
      <c r="L668" s="230">
        <v>46</v>
      </c>
      <c r="M668" s="230">
        <v>50</v>
      </c>
    </row>
    <row r="669" spans="1:13" x14ac:dyDescent="0.3">
      <c r="A669" s="1" t="s">
        <v>402</v>
      </c>
      <c r="B669" s="230">
        <v>4</v>
      </c>
      <c r="C669" s="230">
        <v>8</v>
      </c>
      <c r="D669" s="230">
        <v>11</v>
      </c>
      <c r="E669" s="230">
        <v>15</v>
      </c>
      <c r="F669" s="230">
        <v>19</v>
      </c>
      <c r="G669" s="230">
        <v>23</v>
      </c>
      <c r="H669" s="230">
        <v>26</v>
      </c>
      <c r="I669" s="230">
        <v>30</v>
      </c>
      <c r="J669" s="230">
        <v>34</v>
      </c>
      <c r="K669" s="230">
        <v>38</v>
      </c>
      <c r="L669" s="230">
        <v>41</v>
      </c>
      <c r="M669" s="230">
        <v>45</v>
      </c>
    </row>
    <row r="670" spans="1:13" x14ac:dyDescent="0.3">
      <c r="A670" s="1" t="s">
        <v>373</v>
      </c>
      <c r="B670" s="230">
        <v>1</v>
      </c>
      <c r="C670" s="230">
        <v>3</v>
      </c>
      <c r="D670" s="230">
        <v>4</v>
      </c>
      <c r="E670" s="230">
        <v>5</v>
      </c>
      <c r="F670" s="230">
        <v>6</v>
      </c>
      <c r="G670" s="230">
        <v>8</v>
      </c>
      <c r="H670" s="230">
        <v>9</v>
      </c>
      <c r="I670" s="230">
        <v>10</v>
      </c>
      <c r="J670" s="230">
        <v>11</v>
      </c>
      <c r="K670" s="230">
        <v>13</v>
      </c>
      <c r="L670" s="230">
        <v>14</v>
      </c>
      <c r="M670" s="230">
        <v>15</v>
      </c>
    </row>
    <row r="671" spans="1:13" x14ac:dyDescent="0.3">
      <c r="A671" s="1" t="s">
        <v>403</v>
      </c>
      <c r="B671" s="230">
        <v>1</v>
      </c>
      <c r="C671" s="230">
        <v>2</v>
      </c>
      <c r="D671" s="230">
        <v>3</v>
      </c>
      <c r="E671" s="230">
        <v>3</v>
      </c>
      <c r="F671" s="230">
        <v>4</v>
      </c>
      <c r="G671" s="230">
        <v>5</v>
      </c>
      <c r="H671" s="230">
        <v>6</v>
      </c>
      <c r="I671" s="230">
        <v>7</v>
      </c>
      <c r="J671" s="230">
        <v>8</v>
      </c>
      <c r="K671" s="230">
        <v>8</v>
      </c>
      <c r="L671" s="230">
        <v>9</v>
      </c>
      <c r="M671" s="230">
        <v>10</v>
      </c>
    </row>
    <row r="672" spans="1:13" x14ac:dyDescent="0.3">
      <c r="A672" s="1" t="s">
        <v>251</v>
      </c>
      <c r="B672" s="230">
        <v>1</v>
      </c>
      <c r="C672" s="230">
        <v>2</v>
      </c>
      <c r="D672" s="230">
        <v>3</v>
      </c>
      <c r="E672" s="230">
        <v>5</v>
      </c>
      <c r="F672" s="230">
        <v>6</v>
      </c>
      <c r="G672" s="230">
        <v>7</v>
      </c>
      <c r="H672" s="230">
        <v>8</v>
      </c>
      <c r="I672" s="230">
        <v>9</v>
      </c>
      <c r="J672" s="230">
        <v>10</v>
      </c>
      <c r="K672" s="230">
        <v>11</v>
      </c>
      <c r="L672" s="230">
        <v>12</v>
      </c>
      <c r="M672" s="230">
        <v>14</v>
      </c>
    </row>
    <row r="673" spans="1:13" x14ac:dyDescent="0.3">
      <c r="A673" s="1" t="s">
        <v>252</v>
      </c>
      <c r="B673" s="230">
        <v>2</v>
      </c>
      <c r="C673" s="230">
        <v>3</v>
      </c>
      <c r="D673" s="230">
        <v>5</v>
      </c>
      <c r="E673" s="230">
        <v>6</v>
      </c>
      <c r="F673" s="230">
        <v>8</v>
      </c>
      <c r="G673" s="230">
        <v>9</v>
      </c>
      <c r="H673" s="230">
        <v>11</v>
      </c>
      <c r="I673" s="230">
        <v>13</v>
      </c>
      <c r="J673" s="230">
        <v>14</v>
      </c>
      <c r="K673" s="230">
        <v>16</v>
      </c>
      <c r="L673" s="230">
        <v>17</v>
      </c>
      <c r="M673" s="230">
        <v>19</v>
      </c>
    </row>
    <row r="674" spans="1:13" x14ac:dyDescent="0.3">
      <c r="A674" s="1" t="s">
        <v>289</v>
      </c>
      <c r="B674" s="230">
        <v>0</v>
      </c>
      <c r="C674" s="230">
        <v>0</v>
      </c>
      <c r="D674" s="230">
        <v>0</v>
      </c>
      <c r="E674" s="230">
        <v>0</v>
      </c>
      <c r="F674" s="230">
        <v>0</v>
      </c>
      <c r="G674" s="230">
        <v>1</v>
      </c>
      <c r="H674" s="230">
        <v>1</v>
      </c>
      <c r="I674" s="230">
        <v>1</v>
      </c>
      <c r="J674" s="230">
        <v>1</v>
      </c>
      <c r="K674" s="230">
        <v>1</v>
      </c>
      <c r="L674" s="230">
        <v>1</v>
      </c>
      <c r="M674" s="230">
        <v>1</v>
      </c>
    </row>
    <row r="675" spans="1:13" x14ac:dyDescent="0.3">
      <c r="A675" s="1" t="s">
        <v>404</v>
      </c>
      <c r="B675" s="230">
        <v>3</v>
      </c>
      <c r="C675" s="230">
        <v>7</v>
      </c>
      <c r="D675" s="230">
        <v>10</v>
      </c>
      <c r="E675" s="230">
        <v>13</v>
      </c>
      <c r="F675" s="230">
        <v>17</v>
      </c>
      <c r="G675" s="230">
        <v>20</v>
      </c>
      <c r="H675" s="230">
        <v>23</v>
      </c>
      <c r="I675" s="230">
        <v>27</v>
      </c>
      <c r="J675" s="230">
        <v>30</v>
      </c>
      <c r="K675" s="230">
        <v>33</v>
      </c>
      <c r="L675" s="230">
        <v>37</v>
      </c>
      <c r="M675" s="230">
        <v>40</v>
      </c>
    </row>
    <row r="676" spans="1:13" x14ac:dyDescent="0.3">
      <c r="A676" s="1" t="s">
        <v>397</v>
      </c>
      <c r="B676" s="230">
        <v>0</v>
      </c>
      <c r="C676" s="230">
        <v>1</v>
      </c>
      <c r="D676" s="230">
        <v>1</v>
      </c>
      <c r="E676" s="230">
        <v>1</v>
      </c>
      <c r="F676" s="230">
        <v>2</v>
      </c>
      <c r="G676" s="230">
        <v>2</v>
      </c>
      <c r="H676" s="230">
        <v>2</v>
      </c>
      <c r="I676" s="230">
        <v>3</v>
      </c>
      <c r="J676" s="230">
        <v>3</v>
      </c>
      <c r="K676" s="230">
        <v>3</v>
      </c>
      <c r="L676" s="230">
        <v>4</v>
      </c>
      <c r="M676" s="230">
        <v>4</v>
      </c>
    </row>
    <row r="677" spans="1:13" x14ac:dyDescent="0.3">
      <c r="A677" s="1" t="s">
        <v>256</v>
      </c>
      <c r="B677" s="230">
        <v>0</v>
      </c>
      <c r="C677" s="230">
        <v>0</v>
      </c>
      <c r="D677" s="230">
        <v>0</v>
      </c>
      <c r="E677" s="230">
        <v>5</v>
      </c>
      <c r="F677" s="230">
        <v>5</v>
      </c>
      <c r="G677" s="230">
        <v>5</v>
      </c>
      <c r="H677" s="230">
        <v>5</v>
      </c>
      <c r="I677" s="230">
        <v>5</v>
      </c>
      <c r="J677" s="230">
        <v>5</v>
      </c>
      <c r="K677" s="230">
        <v>5</v>
      </c>
      <c r="L677" s="230">
        <v>5</v>
      </c>
      <c r="M677" s="230">
        <v>5</v>
      </c>
    </row>
    <row r="678" spans="1:13" x14ac:dyDescent="0.3">
      <c r="A678" s="1" t="s">
        <v>410</v>
      </c>
      <c r="B678" s="230">
        <v>8</v>
      </c>
      <c r="C678" s="230">
        <v>17</v>
      </c>
      <c r="D678" s="230">
        <v>25</v>
      </c>
      <c r="E678" s="230">
        <v>33</v>
      </c>
      <c r="F678" s="230">
        <v>42</v>
      </c>
      <c r="G678" s="230">
        <v>50</v>
      </c>
      <c r="H678" s="230">
        <v>58</v>
      </c>
      <c r="I678" s="230">
        <v>67</v>
      </c>
      <c r="J678" s="230">
        <v>75</v>
      </c>
      <c r="K678" s="230">
        <v>83</v>
      </c>
      <c r="L678" s="230">
        <v>92</v>
      </c>
      <c r="M678" s="230">
        <v>100</v>
      </c>
    </row>
    <row r="679" spans="1:13" x14ac:dyDescent="0.3">
      <c r="A679" s="1" t="s">
        <v>318</v>
      </c>
      <c r="B679" s="230">
        <v>0</v>
      </c>
      <c r="C679" s="230">
        <v>1</v>
      </c>
      <c r="D679" s="230">
        <v>1</v>
      </c>
      <c r="E679" s="230">
        <v>2</v>
      </c>
      <c r="F679" s="230">
        <v>7</v>
      </c>
      <c r="G679" s="230">
        <v>8</v>
      </c>
      <c r="H679" s="230">
        <v>8</v>
      </c>
      <c r="I679" s="230">
        <v>8</v>
      </c>
      <c r="J679" s="230">
        <v>9</v>
      </c>
      <c r="K679" s="230">
        <v>9</v>
      </c>
      <c r="L679" s="230">
        <v>10</v>
      </c>
      <c r="M679" s="230">
        <v>10</v>
      </c>
    </row>
    <row r="680" spans="1:13" x14ac:dyDescent="0.3">
      <c r="A680" s="1" t="s">
        <v>405</v>
      </c>
      <c r="B680" s="230">
        <v>2</v>
      </c>
      <c r="C680" s="230">
        <v>4</v>
      </c>
      <c r="D680" s="230">
        <v>6</v>
      </c>
      <c r="E680" s="230">
        <v>8</v>
      </c>
      <c r="F680" s="230">
        <v>10</v>
      </c>
      <c r="G680" s="230">
        <v>13</v>
      </c>
      <c r="H680" s="230">
        <v>15</v>
      </c>
      <c r="I680" s="230">
        <v>17</v>
      </c>
      <c r="J680" s="230">
        <v>19</v>
      </c>
      <c r="K680" s="230">
        <v>21</v>
      </c>
      <c r="L680" s="230">
        <v>23</v>
      </c>
      <c r="M680" s="230">
        <v>25</v>
      </c>
    </row>
    <row r="681" spans="1:13" x14ac:dyDescent="0.3">
      <c r="A681" s="1" t="s">
        <v>298</v>
      </c>
      <c r="B681" s="230">
        <v>2</v>
      </c>
      <c r="C681" s="230">
        <v>3</v>
      </c>
      <c r="D681" s="230">
        <v>5</v>
      </c>
      <c r="E681" s="230">
        <v>7</v>
      </c>
      <c r="F681" s="230">
        <v>8</v>
      </c>
      <c r="G681" s="230">
        <v>10</v>
      </c>
      <c r="H681" s="230">
        <v>12</v>
      </c>
      <c r="I681" s="230">
        <v>13</v>
      </c>
      <c r="J681" s="230">
        <v>15</v>
      </c>
      <c r="K681" s="230">
        <v>17</v>
      </c>
      <c r="L681" s="230">
        <v>18</v>
      </c>
      <c r="M681" s="230">
        <v>20</v>
      </c>
    </row>
    <row r="682" spans="1:13" x14ac:dyDescent="0.3">
      <c r="A682" s="1" t="s">
        <v>393</v>
      </c>
      <c r="B682" s="230">
        <v>0</v>
      </c>
      <c r="C682" s="230">
        <v>1</v>
      </c>
      <c r="D682" s="230">
        <v>1</v>
      </c>
      <c r="E682" s="230">
        <v>2</v>
      </c>
      <c r="F682" s="230">
        <v>2</v>
      </c>
      <c r="G682" s="230">
        <v>3</v>
      </c>
      <c r="H682" s="230">
        <v>3</v>
      </c>
      <c r="I682" s="230">
        <v>3</v>
      </c>
      <c r="J682" s="230">
        <v>4</v>
      </c>
      <c r="K682" s="230">
        <v>4</v>
      </c>
      <c r="L682" s="230">
        <v>5</v>
      </c>
      <c r="M682" s="230">
        <v>5</v>
      </c>
    </row>
    <row r="683" spans="1:13" x14ac:dyDescent="0.3">
      <c r="A683" s="1" t="s">
        <v>406</v>
      </c>
      <c r="B683" s="230">
        <v>20</v>
      </c>
      <c r="C683" s="230">
        <v>32</v>
      </c>
      <c r="D683" s="230">
        <v>43</v>
      </c>
      <c r="E683" s="230">
        <v>55</v>
      </c>
      <c r="F683" s="230">
        <v>67</v>
      </c>
      <c r="G683" s="230">
        <v>67</v>
      </c>
      <c r="H683" s="230">
        <v>79</v>
      </c>
      <c r="I683" s="230">
        <v>83</v>
      </c>
      <c r="J683" s="230">
        <v>89</v>
      </c>
      <c r="K683" s="230">
        <v>105</v>
      </c>
      <c r="L683" s="230">
        <v>116</v>
      </c>
      <c r="M683" s="230">
        <v>125</v>
      </c>
    </row>
    <row r="684" spans="1:13" x14ac:dyDescent="0.3">
      <c r="A684" s="1" t="s">
        <v>328</v>
      </c>
      <c r="B684" s="230">
        <v>-68</v>
      </c>
      <c r="C684" s="230">
        <v>-111</v>
      </c>
      <c r="D684" s="230">
        <v>-155</v>
      </c>
      <c r="E684" s="230">
        <v>-201</v>
      </c>
      <c r="F684" s="230">
        <v>-251</v>
      </c>
      <c r="G684" s="230">
        <v>-260</v>
      </c>
      <c r="H684" s="230">
        <v>-305</v>
      </c>
      <c r="I684" s="230">
        <v>-327</v>
      </c>
      <c r="J684" s="230">
        <v>-356</v>
      </c>
      <c r="K684" s="230">
        <v>-410</v>
      </c>
      <c r="L684" s="230">
        <v>-451</v>
      </c>
      <c r="M684" s="230">
        <v>-487</v>
      </c>
    </row>
    <row r="685" spans="1:13" x14ac:dyDescent="0.3">
      <c r="B685" s="230"/>
      <c r="C685" s="230"/>
      <c r="D685" s="230"/>
      <c r="E685" s="230"/>
      <c r="F685" s="230"/>
      <c r="G685" s="230"/>
      <c r="H685" s="230"/>
      <c r="I685" s="230"/>
      <c r="J685" s="230"/>
      <c r="K685" s="230"/>
      <c r="L685" s="230"/>
      <c r="M685" s="230"/>
    </row>
    <row r="686" spans="1:13" x14ac:dyDescent="0.3">
      <c r="A686" s="1" t="s">
        <v>411</v>
      </c>
      <c r="B686" s="230"/>
      <c r="C686" s="230"/>
      <c r="D686" s="230"/>
      <c r="E686" s="230"/>
      <c r="F686" s="230"/>
      <c r="G686" s="230"/>
      <c r="H686" s="230"/>
      <c r="I686" s="230"/>
      <c r="J686" s="230"/>
      <c r="K686" s="230"/>
      <c r="L686" s="230"/>
      <c r="M686" s="230"/>
    </row>
    <row r="687" spans="1:13" x14ac:dyDescent="0.3">
      <c r="A687" s="1" t="s">
        <v>247</v>
      </c>
      <c r="B687" s="230">
        <v>11</v>
      </c>
      <c r="C687" s="230">
        <v>16</v>
      </c>
      <c r="D687" s="230">
        <v>3</v>
      </c>
      <c r="E687" s="230">
        <v>0</v>
      </c>
      <c r="F687" s="230">
        <v>3</v>
      </c>
      <c r="G687" s="230">
        <v>21</v>
      </c>
      <c r="H687" s="230">
        <v>-28</v>
      </c>
      <c r="I687" s="230">
        <v>-19</v>
      </c>
      <c r="J687" s="230">
        <v>-9</v>
      </c>
      <c r="K687" s="230">
        <v>-17</v>
      </c>
      <c r="L687" s="230">
        <v>-14</v>
      </c>
      <c r="M687" s="230">
        <v>0</v>
      </c>
    </row>
    <row r="688" spans="1:13" x14ac:dyDescent="0.3">
      <c r="A688" s="1" t="s">
        <v>281</v>
      </c>
      <c r="B688" s="230">
        <v>3</v>
      </c>
      <c r="C688" s="230">
        <v>5</v>
      </c>
      <c r="D688" s="230">
        <v>8</v>
      </c>
      <c r="E688" s="230">
        <v>10</v>
      </c>
      <c r="F688" s="230">
        <v>13</v>
      </c>
      <c r="G688" s="230">
        <v>15</v>
      </c>
      <c r="H688" s="230">
        <v>18</v>
      </c>
      <c r="I688" s="230">
        <v>20</v>
      </c>
      <c r="J688" s="230">
        <v>23</v>
      </c>
      <c r="K688" s="230">
        <v>25</v>
      </c>
      <c r="L688" s="230">
        <v>28</v>
      </c>
      <c r="M688" s="230">
        <v>30</v>
      </c>
    </row>
    <row r="689" spans="1:13" x14ac:dyDescent="0.3">
      <c r="A689" s="1" t="s">
        <v>373</v>
      </c>
      <c r="B689" s="230">
        <v>0</v>
      </c>
      <c r="C689" s="230">
        <v>5</v>
      </c>
      <c r="D689" s="230">
        <v>14</v>
      </c>
      <c r="E689" s="230">
        <v>19</v>
      </c>
      <c r="F689" s="230">
        <v>19</v>
      </c>
      <c r="G689" s="230">
        <v>24</v>
      </c>
      <c r="H689" s="230">
        <v>24</v>
      </c>
      <c r="I689" s="230">
        <v>24</v>
      </c>
      <c r="J689" s="230">
        <v>24</v>
      </c>
      <c r="K689" s="230">
        <v>24</v>
      </c>
      <c r="L689" s="230">
        <v>24</v>
      </c>
      <c r="M689" s="230">
        <v>30</v>
      </c>
    </row>
    <row r="690" spans="1:13" x14ac:dyDescent="0.3">
      <c r="A690" s="1" t="s">
        <v>251</v>
      </c>
      <c r="B690" s="230">
        <v>1</v>
      </c>
      <c r="C690" s="230">
        <v>1</v>
      </c>
      <c r="D690" s="230">
        <v>2</v>
      </c>
      <c r="E690" s="230">
        <v>3</v>
      </c>
      <c r="F690" s="230">
        <v>4</v>
      </c>
      <c r="G690" s="230">
        <v>4</v>
      </c>
      <c r="H690" s="230">
        <v>5</v>
      </c>
      <c r="I690" s="230">
        <v>6</v>
      </c>
      <c r="J690" s="230">
        <v>6</v>
      </c>
      <c r="K690" s="230">
        <v>7</v>
      </c>
      <c r="L690" s="230">
        <v>8</v>
      </c>
      <c r="M690" s="230">
        <v>8</v>
      </c>
    </row>
    <row r="691" spans="1:13" x14ac:dyDescent="0.3">
      <c r="A691" s="1" t="s">
        <v>252</v>
      </c>
      <c r="B691" s="230">
        <v>0</v>
      </c>
      <c r="C691" s="230">
        <v>2</v>
      </c>
      <c r="D691" s="230">
        <v>5</v>
      </c>
      <c r="E691" s="230">
        <v>7</v>
      </c>
      <c r="F691" s="230">
        <v>7</v>
      </c>
      <c r="G691" s="230">
        <v>9</v>
      </c>
      <c r="H691" s="230">
        <v>9</v>
      </c>
      <c r="I691" s="230">
        <v>9</v>
      </c>
      <c r="J691" s="230">
        <v>9</v>
      </c>
      <c r="K691" s="230">
        <v>9</v>
      </c>
      <c r="L691" s="230">
        <v>9</v>
      </c>
      <c r="M691" s="230">
        <v>15</v>
      </c>
    </row>
    <row r="692" spans="1:13" x14ac:dyDescent="0.3">
      <c r="A692" s="1" t="s">
        <v>347</v>
      </c>
      <c r="B692" s="230">
        <v>0</v>
      </c>
      <c r="C692" s="230">
        <v>0</v>
      </c>
      <c r="D692" s="230">
        <v>0</v>
      </c>
      <c r="E692" s="230">
        <v>0</v>
      </c>
      <c r="F692" s="230">
        <v>0</v>
      </c>
      <c r="G692" s="230">
        <v>1</v>
      </c>
      <c r="H692" s="230">
        <v>1</v>
      </c>
      <c r="I692" s="230">
        <v>1</v>
      </c>
      <c r="J692" s="230">
        <v>1</v>
      </c>
      <c r="K692" s="230">
        <v>1</v>
      </c>
      <c r="L692" s="230">
        <v>1</v>
      </c>
      <c r="M692" s="230">
        <v>1</v>
      </c>
    </row>
    <row r="693" spans="1:13" x14ac:dyDescent="0.3">
      <c r="A693" s="1" t="s">
        <v>289</v>
      </c>
      <c r="B693" s="230">
        <v>0</v>
      </c>
      <c r="C693" s="230">
        <v>0</v>
      </c>
      <c r="D693" s="230">
        <v>0</v>
      </c>
      <c r="E693" s="230">
        <v>0</v>
      </c>
      <c r="F693" s="230">
        <v>0</v>
      </c>
      <c r="G693" s="230">
        <v>1</v>
      </c>
      <c r="H693" s="230">
        <v>1</v>
      </c>
      <c r="I693" s="230">
        <v>1</v>
      </c>
      <c r="J693" s="230">
        <v>1</v>
      </c>
      <c r="K693" s="230">
        <v>3</v>
      </c>
      <c r="L693" s="230">
        <v>3</v>
      </c>
      <c r="M693" s="230">
        <v>3</v>
      </c>
    </row>
    <row r="694" spans="1:13" x14ac:dyDescent="0.3">
      <c r="A694" s="1" t="s">
        <v>290</v>
      </c>
      <c r="B694" s="230">
        <v>2</v>
      </c>
      <c r="C694" s="230">
        <v>2</v>
      </c>
      <c r="D694" s="230">
        <v>2</v>
      </c>
      <c r="E694" s="230">
        <v>2</v>
      </c>
      <c r="F694" s="230">
        <v>2</v>
      </c>
      <c r="G694" s="230">
        <v>2</v>
      </c>
      <c r="H694" s="230">
        <v>2</v>
      </c>
      <c r="I694" s="230">
        <v>2</v>
      </c>
      <c r="J694" s="230">
        <v>2</v>
      </c>
      <c r="K694" s="230">
        <v>2</v>
      </c>
      <c r="L694" s="230">
        <v>2</v>
      </c>
      <c r="M694" s="230">
        <v>2</v>
      </c>
    </row>
    <row r="695" spans="1:13" x14ac:dyDescent="0.3">
      <c r="A695" s="1" t="s">
        <v>397</v>
      </c>
      <c r="B695" s="230">
        <v>0</v>
      </c>
      <c r="C695" s="230">
        <v>0</v>
      </c>
      <c r="D695" s="230">
        <v>0</v>
      </c>
      <c r="E695" s="230">
        <v>0</v>
      </c>
      <c r="F695" s="230">
        <v>0</v>
      </c>
      <c r="G695" s="230">
        <v>0</v>
      </c>
      <c r="H695" s="230">
        <v>0</v>
      </c>
      <c r="I695" s="230">
        <v>0</v>
      </c>
      <c r="J695" s="230">
        <v>0</v>
      </c>
      <c r="K695" s="230">
        <v>1</v>
      </c>
      <c r="L695" s="230">
        <v>1</v>
      </c>
      <c r="M695" s="230">
        <v>2</v>
      </c>
    </row>
    <row r="696" spans="1:13" x14ac:dyDescent="0.3">
      <c r="A696" s="1" t="s">
        <v>256</v>
      </c>
      <c r="B696" s="230">
        <v>0</v>
      </c>
      <c r="C696" s="230">
        <v>0</v>
      </c>
      <c r="D696" s="230">
        <v>0</v>
      </c>
      <c r="E696" s="230">
        <v>10</v>
      </c>
      <c r="F696" s="230">
        <v>10</v>
      </c>
      <c r="G696" s="230">
        <v>10</v>
      </c>
      <c r="H696" s="230">
        <v>10</v>
      </c>
      <c r="I696" s="230">
        <v>10</v>
      </c>
      <c r="J696" s="230">
        <v>10</v>
      </c>
      <c r="K696" s="230">
        <v>10</v>
      </c>
      <c r="L696" s="230">
        <v>10</v>
      </c>
      <c r="M696" s="230">
        <v>10</v>
      </c>
    </row>
    <row r="697" spans="1:13" x14ac:dyDescent="0.3">
      <c r="A697" s="1" t="s">
        <v>380</v>
      </c>
      <c r="B697" s="230">
        <v>2</v>
      </c>
      <c r="C697" s="230">
        <v>4</v>
      </c>
      <c r="D697" s="230">
        <v>9</v>
      </c>
      <c r="E697" s="230">
        <v>11</v>
      </c>
      <c r="F697" s="230">
        <v>13</v>
      </c>
      <c r="G697" s="230">
        <v>15</v>
      </c>
      <c r="H697" s="230">
        <v>17</v>
      </c>
      <c r="I697" s="230">
        <v>19</v>
      </c>
      <c r="J697" s="230">
        <v>21</v>
      </c>
      <c r="K697" s="230">
        <v>23</v>
      </c>
      <c r="L697" s="230">
        <v>25</v>
      </c>
      <c r="M697" s="230">
        <v>27</v>
      </c>
    </row>
    <row r="698" spans="1:13" x14ac:dyDescent="0.3">
      <c r="A698" s="1" t="s">
        <v>410</v>
      </c>
      <c r="B698" s="230">
        <v>6</v>
      </c>
      <c r="C698" s="230">
        <v>12</v>
      </c>
      <c r="D698" s="230">
        <v>18</v>
      </c>
      <c r="E698" s="230">
        <v>23</v>
      </c>
      <c r="F698" s="230">
        <v>29</v>
      </c>
      <c r="G698" s="230">
        <v>35</v>
      </c>
      <c r="H698" s="230">
        <v>41</v>
      </c>
      <c r="I698" s="230">
        <v>47</v>
      </c>
      <c r="J698" s="230">
        <v>53</v>
      </c>
      <c r="K698" s="230">
        <v>58</v>
      </c>
      <c r="L698" s="230">
        <v>64</v>
      </c>
      <c r="M698" s="230">
        <v>70</v>
      </c>
    </row>
    <row r="699" spans="1:13" x14ac:dyDescent="0.3">
      <c r="A699" s="1" t="s">
        <v>318</v>
      </c>
      <c r="B699" s="230">
        <v>0</v>
      </c>
      <c r="C699" s="230">
        <v>1</v>
      </c>
      <c r="D699" s="230">
        <v>1</v>
      </c>
      <c r="E699" s="230">
        <v>1</v>
      </c>
      <c r="F699" s="230">
        <v>1</v>
      </c>
      <c r="G699" s="230">
        <v>2</v>
      </c>
      <c r="H699" s="230">
        <v>2</v>
      </c>
      <c r="I699" s="230">
        <v>2</v>
      </c>
      <c r="J699" s="230">
        <v>2</v>
      </c>
      <c r="K699" s="230">
        <v>3</v>
      </c>
      <c r="L699" s="230">
        <v>3</v>
      </c>
      <c r="M699" s="230">
        <v>3</v>
      </c>
    </row>
    <row r="700" spans="1:13" x14ac:dyDescent="0.3">
      <c r="A700" s="1" t="s">
        <v>393</v>
      </c>
      <c r="B700" s="230">
        <v>2</v>
      </c>
      <c r="C700" s="230">
        <v>2</v>
      </c>
      <c r="D700" s="230">
        <v>2</v>
      </c>
      <c r="E700" s="230">
        <v>3</v>
      </c>
      <c r="F700" s="230">
        <v>4</v>
      </c>
      <c r="G700" s="230">
        <v>4</v>
      </c>
      <c r="H700" s="230">
        <v>4</v>
      </c>
      <c r="I700" s="230">
        <v>4</v>
      </c>
      <c r="J700" s="230">
        <v>4</v>
      </c>
      <c r="K700" s="230">
        <v>4</v>
      </c>
      <c r="L700" s="230">
        <v>5</v>
      </c>
      <c r="M700" s="230">
        <v>5</v>
      </c>
    </row>
    <row r="701" spans="1:13" x14ac:dyDescent="0.3">
      <c r="A701" s="1" t="s">
        <v>328</v>
      </c>
      <c r="B701" s="230">
        <v>-5</v>
      </c>
      <c r="C701" s="230">
        <v>-18</v>
      </c>
      <c r="D701" s="230">
        <v>-58</v>
      </c>
      <c r="E701" s="230">
        <v>-90</v>
      </c>
      <c r="F701" s="230">
        <v>-100</v>
      </c>
      <c r="G701" s="230">
        <v>-100</v>
      </c>
      <c r="H701" s="230">
        <v>-160</v>
      </c>
      <c r="I701" s="230">
        <v>-163</v>
      </c>
      <c r="J701" s="230">
        <v>-164</v>
      </c>
      <c r="K701" s="230">
        <v>-187</v>
      </c>
      <c r="L701" s="230">
        <v>-197</v>
      </c>
      <c r="M701" s="230">
        <v>-206</v>
      </c>
    </row>
    <row r="702" spans="1:13" x14ac:dyDescent="0.3">
      <c r="B702" s="230"/>
      <c r="C702" s="230"/>
      <c r="D702" s="230"/>
      <c r="E702" s="230"/>
      <c r="F702" s="230"/>
      <c r="G702" s="230"/>
      <c r="H702" s="230"/>
      <c r="I702" s="230"/>
      <c r="J702" s="230"/>
      <c r="K702" s="230"/>
      <c r="L702" s="230"/>
      <c r="M702" s="230"/>
    </row>
    <row r="703" spans="1:13" x14ac:dyDescent="0.3">
      <c r="A703" s="1" t="s">
        <v>412</v>
      </c>
      <c r="B703" s="230"/>
      <c r="C703" s="230"/>
      <c r="D703" s="230"/>
      <c r="E703" s="230"/>
      <c r="F703" s="230"/>
      <c r="G703" s="230"/>
      <c r="H703" s="230"/>
      <c r="I703" s="230"/>
      <c r="J703" s="230"/>
      <c r="K703" s="230"/>
      <c r="L703" s="230"/>
      <c r="M703" s="230"/>
    </row>
    <row r="704" spans="1:13" x14ac:dyDescent="0.3">
      <c r="A704" s="1" t="s">
        <v>247</v>
      </c>
      <c r="B704" s="230">
        <v>1536</v>
      </c>
      <c r="C704" s="230">
        <v>3298</v>
      </c>
      <c r="D704" s="230">
        <v>4932</v>
      </c>
      <c r="E704" s="230">
        <v>6701</v>
      </c>
      <c r="F704" s="230">
        <v>8729</v>
      </c>
      <c r="G704" s="230">
        <v>9187</v>
      </c>
      <c r="H704" s="230">
        <v>11288</v>
      </c>
      <c r="I704" s="230">
        <v>13827</v>
      </c>
      <c r="J704" s="230">
        <v>16079</v>
      </c>
      <c r="K704" s="230">
        <v>17813</v>
      </c>
      <c r="L704" s="230">
        <v>19749</v>
      </c>
      <c r="M704" s="230">
        <v>20368</v>
      </c>
    </row>
    <row r="705" spans="1:13" x14ac:dyDescent="0.3">
      <c r="A705" s="1" t="s">
        <v>265</v>
      </c>
      <c r="B705" s="230">
        <v>768</v>
      </c>
      <c r="C705" s="230">
        <v>1548</v>
      </c>
      <c r="D705" s="230">
        <v>2328</v>
      </c>
      <c r="E705" s="230">
        <v>3104</v>
      </c>
      <c r="F705" s="230">
        <v>3892</v>
      </c>
      <c r="G705" s="230">
        <v>3852</v>
      </c>
      <c r="H705" s="230">
        <v>4667</v>
      </c>
      <c r="I705" s="230">
        <v>5501</v>
      </c>
      <c r="J705" s="230">
        <v>6459</v>
      </c>
      <c r="K705" s="230">
        <v>7423</v>
      </c>
      <c r="L705" s="230">
        <v>8376</v>
      </c>
      <c r="M705" s="230">
        <v>9260</v>
      </c>
    </row>
    <row r="706" spans="1:13" x14ac:dyDescent="0.3">
      <c r="A706" s="1" t="s">
        <v>279</v>
      </c>
      <c r="B706" s="230">
        <v>199</v>
      </c>
      <c r="C706" s="230">
        <v>354</v>
      </c>
      <c r="D706" s="230">
        <v>486</v>
      </c>
      <c r="E706" s="230">
        <v>640</v>
      </c>
      <c r="F706" s="230">
        <v>941</v>
      </c>
      <c r="G706" s="230">
        <v>1055</v>
      </c>
      <c r="H706" s="230">
        <v>1268</v>
      </c>
      <c r="I706" s="230">
        <v>1403</v>
      </c>
      <c r="J706" s="230">
        <v>1547</v>
      </c>
      <c r="K706" s="230">
        <v>1695</v>
      </c>
      <c r="L706" s="230">
        <v>1846</v>
      </c>
      <c r="M706" s="230">
        <v>1966</v>
      </c>
    </row>
    <row r="707" spans="1:13" x14ac:dyDescent="0.3">
      <c r="A707" s="1" t="s">
        <v>413</v>
      </c>
      <c r="B707" s="230">
        <v>59</v>
      </c>
      <c r="C707" s="230">
        <v>119</v>
      </c>
      <c r="D707" s="230">
        <v>180</v>
      </c>
      <c r="E707" s="230">
        <v>273</v>
      </c>
      <c r="F707" s="230">
        <v>339</v>
      </c>
      <c r="G707" s="230">
        <v>331</v>
      </c>
      <c r="H707" s="230">
        <v>380</v>
      </c>
      <c r="I707" s="230">
        <v>434</v>
      </c>
      <c r="J707" s="230">
        <v>470</v>
      </c>
      <c r="K707" s="230">
        <v>484</v>
      </c>
      <c r="L707" s="230">
        <v>498</v>
      </c>
      <c r="M707" s="230">
        <v>512</v>
      </c>
    </row>
    <row r="708" spans="1:13" x14ac:dyDescent="0.3">
      <c r="A708" s="1" t="s">
        <v>360</v>
      </c>
      <c r="B708" s="230">
        <v>2</v>
      </c>
      <c r="C708" s="230">
        <v>2</v>
      </c>
      <c r="D708" s="230">
        <v>2</v>
      </c>
      <c r="E708" s="230">
        <v>2</v>
      </c>
      <c r="F708" s="230">
        <v>4</v>
      </c>
      <c r="G708" s="230">
        <v>4</v>
      </c>
      <c r="H708" s="230">
        <v>13</v>
      </c>
      <c r="I708" s="230">
        <v>13</v>
      </c>
      <c r="J708" s="230">
        <v>13</v>
      </c>
      <c r="K708" s="230">
        <v>15</v>
      </c>
      <c r="L708" s="230">
        <v>15</v>
      </c>
      <c r="M708" s="230">
        <v>15</v>
      </c>
    </row>
    <row r="709" spans="1:13" x14ac:dyDescent="0.3">
      <c r="A709" s="1" t="s">
        <v>280</v>
      </c>
      <c r="B709" s="230">
        <v>30</v>
      </c>
      <c r="C709" s="230">
        <v>99</v>
      </c>
      <c r="D709" s="230">
        <v>178</v>
      </c>
      <c r="E709" s="230">
        <v>272</v>
      </c>
      <c r="F709" s="230">
        <v>321</v>
      </c>
      <c r="G709" s="230">
        <v>366</v>
      </c>
      <c r="H709" s="230">
        <v>403</v>
      </c>
      <c r="I709" s="230">
        <v>429</v>
      </c>
      <c r="J709" s="230">
        <v>450</v>
      </c>
      <c r="K709" s="230">
        <v>482</v>
      </c>
      <c r="L709" s="230">
        <v>521</v>
      </c>
      <c r="M709" s="230">
        <v>560</v>
      </c>
    </row>
    <row r="710" spans="1:13" x14ac:dyDescent="0.3">
      <c r="A710" s="1" t="s">
        <v>342</v>
      </c>
      <c r="B710" s="230">
        <v>35</v>
      </c>
      <c r="C710" s="230">
        <v>39</v>
      </c>
      <c r="D710" s="230">
        <v>48</v>
      </c>
      <c r="E710" s="230">
        <v>50</v>
      </c>
      <c r="F710" s="230">
        <v>94</v>
      </c>
      <c r="G710" s="230">
        <v>115</v>
      </c>
      <c r="H710" s="230">
        <v>139</v>
      </c>
      <c r="I710" s="230">
        <v>187</v>
      </c>
      <c r="J710" s="230">
        <v>298</v>
      </c>
      <c r="K710" s="230">
        <v>338</v>
      </c>
      <c r="L710" s="230">
        <v>485</v>
      </c>
      <c r="M710" s="230">
        <v>562</v>
      </c>
    </row>
    <row r="711" spans="1:13" x14ac:dyDescent="0.3">
      <c r="A711" s="1" t="s">
        <v>343</v>
      </c>
      <c r="B711" s="230">
        <v>3</v>
      </c>
      <c r="C711" s="230">
        <v>5</v>
      </c>
      <c r="D711" s="230">
        <v>5</v>
      </c>
      <c r="E711" s="230">
        <v>6</v>
      </c>
      <c r="F711" s="230">
        <v>6</v>
      </c>
      <c r="G711" s="230">
        <v>11</v>
      </c>
      <c r="H711" s="230">
        <v>11</v>
      </c>
      <c r="I711" s="230">
        <v>13</v>
      </c>
      <c r="J711" s="230">
        <v>14</v>
      </c>
      <c r="K711" s="230">
        <v>16</v>
      </c>
      <c r="L711" s="230">
        <v>22</v>
      </c>
      <c r="M711" s="230">
        <v>36</v>
      </c>
    </row>
    <row r="712" spans="1:13" x14ac:dyDescent="0.3">
      <c r="A712" s="1" t="s">
        <v>372</v>
      </c>
      <c r="B712" s="230">
        <v>13</v>
      </c>
      <c r="C712" s="230">
        <v>26</v>
      </c>
      <c r="D712" s="230">
        <v>39</v>
      </c>
      <c r="E712" s="230">
        <v>34</v>
      </c>
      <c r="F712" s="230">
        <v>36</v>
      </c>
      <c r="G712" s="230">
        <v>44</v>
      </c>
      <c r="H712" s="230">
        <v>57</v>
      </c>
      <c r="I712" s="230">
        <v>70</v>
      </c>
      <c r="J712" s="230">
        <v>78</v>
      </c>
      <c r="K712" s="230">
        <v>95</v>
      </c>
      <c r="L712" s="230">
        <v>107</v>
      </c>
      <c r="M712" s="230">
        <v>120</v>
      </c>
    </row>
    <row r="713" spans="1:13" x14ac:dyDescent="0.3">
      <c r="A713" s="1" t="s">
        <v>281</v>
      </c>
      <c r="B713" s="230">
        <v>22</v>
      </c>
      <c r="C713" s="230">
        <v>74</v>
      </c>
      <c r="D713" s="230">
        <v>131</v>
      </c>
      <c r="E713" s="230">
        <v>178</v>
      </c>
      <c r="F713" s="230">
        <v>210</v>
      </c>
      <c r="G713" s="230">
        <v>263</v>
      </c>
      <c r="H713" s="230">
        <v>350</v>
      </c>
      <c r="I713" s="230">
        <v>459</v>
      </c>
      <c r="J713" s="230">
        <v>491</v>
      </c>
      <c r="K713" s="230">
        <v>491</v>
      </c>
      <c r="L713" s="230">
        <v>499</v>
      </c>
      <c r="M713" s="230">
        <v>504</v>
      </c>
    </row>
    <row r="714" spans="1:13" x14ac:dyDescent="0.3">
      <c r="A714" s="1" t="s">
        <v>331</v>
      </c>
      <c r="B714" s="230">
        <v>13</v>
      </c>
      <c r="C714" s="230">
        <v>27</v>
      </c>
      <c r="D714" s="230">
        <v>53</v>
      </c>
      <c r="E714" s="230">
        <v>103</v>
      </c>
      <c r="F714" s="230">
        <v>129</v>
      </c>
      <c r="G714" s="230">
        <v>163</v>
      </c>
      <c r="H714" s="230">
        <v>208</v>
      </c>
      <c r="I714" s="230">
        <v>217</v>
      </c>
      <c r="J714" s="230">
        <v>261</v>
      </c>
      <c r="K714" s="230">
        <v>295</v>
      </c>
      <c r="L714" s="230">
        <v>343</v>
      </c>
      <c r="M714" s="230">
        <v>360</v>
      </c>
    </row>
    <row r="715" spans="1:13" x14ac:dyDescent="0.3">
      <c r="A715" s="1" t="s">
        <v>373</v>
      </c>
      <c r="B715" s="230">
        <v>41</v>
      </c>
      <c r="C715" s="230">
        <v>78</v>
      </c>
      <c r="D715" s="230">
        <v>109</v>
      </c>
      <c r="E715" s="230">
        <v>135</v>
      </c>
      <c r="F715" s="230">
        <v>176</v>
      </c>
      <c r="G715" s="230">
        <v>205</v>
      </c>
      <c r="H715" s="230">
        <v>238</v>
      </c>
      <c r="I715" s="230">
        <v>244</v>
      </c>
      <c r="J715" s="230">
        <v>281</v>
      </c>
      <c r="K715" s="230">
        <v>314</v>
      </c>
      <c r="L715" s="230">
        <v>338</v>
      </c>
      <c r="M715" s="230">
        <v>380</v>
      </c>
    </row>
    <row r="716" spans="1:13" x14ac:dyDescent="0.3">
      <c r="A716" s="1" t="s">
        <v>414</v>
      </c>
      <c r="B716" s="230">
        <v>23</v>
      </c>
      <c r="C716" s="230">
        <v>78</v>
      </c>
      <c r="D716" s="230">
        <v>112</v>
      </c>
      <c r="E716" s="230">
        <v>140</v>
      </c>
      <c r="F716" s="230">
        <v>173</v>
      </c>
      <c r="G716" s="230">
        <v>206</v>
      </c>
      <c r="H716" s="230">
        <v>239</v>
      </c>
      <c r="I716" s="230">
        <v>273</v>
      </c>
      <c r="J716" s="230">
        <v>299</v>
      </c>
      <c r="K716" s="230">
        <v>346</v>
      </c>
      <c r="L716" s="230">
        <v>385</v>
      </c>
      <c r="M716" s="230">
        <v>420</v>
      </c>
    </row>
    <row r="717" spans="1:13" x14ac:dyDescent="0.3">
      <c r="A717" s="1" t="s">
        <v>251</v>
      </c>
      <c r="B717" s="230">
        <v>71</v>
      </c>
      <c r="C717" s="230">
        <v>424</v>
      </c>
      <c r="D717" s="230">
        <v>649</v>
      </c>
      <c r="E717" s="230">
        <v>943</v>
      </c>
      <c r="F717" s="230">
        <v>1156</v>
      </c>
      <c r="G717" s="230">
        <v>1337</v>
      </c>
      <c r="H717" s="230">
        <v>1633</v>
      </c>
      <c r="I717" s="230">
        <v>1867</v>
      </c>
      <c r="J717" s="230">
        <v>2113</v>
      </c>
      <c r="K717" s="230">
        <v>2189</v>
      </c>
      <c r="L717" s="230">
        <v>2285</v>
      </c>
      <c r="M717" s="230">
        <v>2501</v>
      </c>
    </row>
    <row r="718" spans="1:13" x14ac:dyDescent="0.3">
      <c r="A718" s="1" t="s">
        <v>252</v>
      </c>
      <c r="B718" s="230">
        <v>199</v>
      </c>
      <c r="C718" s="230">
        <v>406</v>
      </c>
      <c r="D718" s="230">
        <v>602</v>
      </c>
      <c r="E718" s="230">
        <v>822</v>
      </c>
      <c r="F718" s="230">
        <v>1042</v>
      </c>
      <c r="G718" s="230">
        <v>1107</v>
      </c>
      <c r="H718" s="230">
        <v>1317</v>
      </c>
      <c r="I718" s="230">
        <v>1541</v>
      </c>
      <c r="J718" s="230">
        <v>1794</v>
      </c>
      <c r="K718" s="230">
        <v>2003</v>
      </c>
      <c r="L718" s="230">
        <v>2217</v>
      </c>
      <c r="M718" s="230">
        <v>2425</v>
      </c>
    </row>
    <row r="719" spans="1:13" x14ac:dyDescent="0.3">
      <c r="A719" s="1" t="s">
        <v>283</v>
      </c>
      <c r="B719" s="230">
        <v>1</v>
      </c>
      <c r="C719" s="230">
        <v>3</v>
      </c>
      <c r="D719" s="230">
        <v>4</v>
      </c>
      <c r="E719" s="230">
        <v>5</v>
      </c>
      <c r="F719" s="230">
        <v>6</v>
      </c>
      <c r="G719" s="230">
        <v>8</v>
      </c>
      <c r="H719" s="230">
        <v>9</v>
      </c>
      <c r="I719" s="230">
        <v>10</v>
      </c>
      <c r="J719" s="230">
        <v>11</v>
      </c>
      <c r="K719" s="230">
        <v>13</v>
      </c>
      <c r="L719" s="230">
        <v>14</v>
      </c>
      <c r="M719" s="230">
        <v>15</v>
      </c>
    </row>
    <row r="720" spans="1:13" x14ac:dyDescent="0.3">
      <c r="A720" s="1" t="s">
        <v>346</v>
      </c>
      <c r="B720" s="230">
        <v>6</v>
      </c>
      <c r="C720" s="230">
        <v>8</v>
      </c>
      <c r="D720" s="230">
        <v>10</v>
      </c>
      <c r="E720" s="230">
        <v>18</v>
      </c>
      <c r="F720" s="230">
        <v>21</v>
      </c>
      <c r="G720" s="230">
        <v>29</v>
      </c>
      <c r="H720" s="230">
        <v>37</v>
      </c>
      <c r="I720" s="230">
        <v>40</v>
      </c>
      <c r="J720" s="230">
        <v>47</v>
      </c>
      <c r="K720" s="230">
        <v>52</v>
      </c>
      <c r="L720" s="230">
        <v>53</v>
      </c>
      <c r="M720" s="230">
        <v>54</v>
      </c>
    </row>
    <row r="721" spans="1:13" x14ac:dyDescent="0.3">
      <c r="A721" s="1" t="s">
        <v>374</v>
      </c>
      <c r="B721" s="230">
        <v>0</v>
      </c>
      <c r="C721" s="230">
        <v>9</v>
      </c>
      <c r="D721" s="230">
        <v>45</v>
      </c>
      <c r="E721" s="230">
        <v>45</v>
      </c>
      <c r="F721" s="230">
        <v>73</v>
      </c>
      <c r="G721" s="230">
        <v>86</v>
      </c>
      <c r="H721" s="230">
        <v>94</v>
      </c>
      <c r="I721" s="230">
        <v>106</v>
      </c>
      <c r="J721" s="230">
        <v>107</v>
      </c>
      <c r="K721" s="230">
        <v>120</v>
      </c>
      <c r="L721" s="230">
        <v>130</v>
      </c>
      <c r="M721" s="230">
        <v>132</v>
      </c>
    </row>
    <row r="722" spans="1:13" x14ac:dyDescent="0.3">
      <c r="A722" s="1" t="s">
        <v>354</v>
      </c>
      <c r="B722" s="230">
        <v>0</v>
      </c>
      <c r="C722" s="230">
        <v>0</v>
      </c>
      <c r="D722" s="230">
        <v>1</v>
      </c>
      <c r="E722" s="230">
        <v>2</v>
      </c>
      <c r="F722" s="230">
        <v>2</v>
      </c>
      <c r="G722" s="230">
        <v>2</v>
      </c>
      <c r="H722" s="230">
        <v>2</v>
      </c>
      <c r="I722" s="230">
        <v>4</v>
      </c>
      <c r="J722" s="230">
        <v>4</v>
      </c>
      <c r="K722" s="230">
        <v>8</v>
      </c>
      <c r="L722" s="230">
        <v>8</v>
      </c>
      <c r="M722" s="230">
        <v>8</v>
      </c>
    </row>
    <row r="723" spans="1:13" x14ac:dyDescent="0.3">
      <c r="A723" s="1" t="s">
        <v>286</v>
      </c>
      <c r="B723" s="230">
        <v>0</v>
      </c>
      <c r="C723" s="230">
        <v>0</v>
      </c>
      <c r="D723" s="230">
        <v>0</v>
      </c>
      <c r="E723" s="230">
        <v>0</v>
      </c>
      <c r="F723" s="230">
        <v>0</v>
      </c>
      <c r="G723" s="230">
        <v>0</v>
      </c>
      <c r="H723" s="230">
        <v>0</v>
      </c>
      <c r="I723" s="230">
        <v>0</v>
      </c>
      <c r="J723" s="230">
        <v>0</v>
      </c>
      <c r="K723" s="230">
        <v>0</v>
      </c>
      <c r="L723" s="230">
        <v>0</v>
      </c>
      <c r="M723" s="230">
        <v>0</v>
      </c>
    </row>
    <row r="724" spans="1:13" x14ac:dyDescent="0.3">
      <c r="A724" s="1" t="s">
        <v>287</v>
      </c>
      <c r="B724" s="230">
        <v>3</v>
      </c>
      <c r="C724" s="230">
        <v>6</v>
      </c>
      <c r="D724" s="230">
        <v>7</v>
      </c>
      <c r="E724" s="230">
        <v>13</v>
      </c>
      <c r="F724" s="230">
        <v>18</v>
      </c>
      <c r="G724" s="230">
        <v>18</v>
      </c>
      <c r="H724" s="230">
        <v>21</v>
      </c>
      <c r="I724" s="230">
        <v>28</v>
      </c>
      <c r="J724" s="230">
        <v>28</v>
      </c>
      <c r="K724" s="230">
        <v>33</v>
      </c>
      <c r="L724" s="230">
        <v>37</v>
      </c>
      <c r="M724" s="230">
        <v>39</v>
      </c>
    </row>
    <row r="725" spans="1:13" x14ac:dyDescent="0.3">
      <c r="A725" s="1" t="s">
        <v>266</v>
      </c>
      <c r="B725" s="230">
        <v>0</v>
      </c>
      <c r="C725" s="230">
        <v>0</v>
      </c>
      <c r="D725" s="230">
        <v>0</v>
      </c>
      <c r="E725" s="230">
        <v>10</v>
      </c>
      <c r="F725" s="230">
        <v>14</v>
      </c>
      <c r="G725" s="230">
        <v>17</v>
      </c>
      <c r="H725" s="230">
        <v>17</v>
      </c>
      <c r="I725" s="230">
        <v>17</v>
      </c>
      <c r="J725" s="230">
        <v>17</v>
      </c>
      <c r="K725" s="230">
        <v>17</v>
      </c>
      <c r="L725" s="230">
        <v>17</v>
      </c>
      <c r="M725" s="230">
        <v>17</v>
      </c>
    </row>
    <row r="726" spans="1:13" x14ac:dyDescent="0.3">
      <c r="A726" s="1" t="s">
        <v>289</v>
      </c>
      <c r="B726" s="230">
        <v>0</v>
      </c>
      <c r="C726" s="230">
        <v>0</v>
      </c>
      <c r="D726" s="230">
        <v>0</v>
      </c>
      <c r="E726" s="230">
        <v>0</v>
      </c>
      <c r="F726" s="230">
        <v>1</v>
      </c>
      <c r="G726" s="230">
        <v>1</v>
      </c>
      <c r="H726" s="230">
        <v>1</v>
      </c>
      <c r="I726" s="230">
        <v>5</v>
      </c>
      <c r="J726" s="230">
        <v>5</v>
      </c>
      <c r="K726" s="230">
        <v>6</v>
      </c>
      <c r="L726" s="230">
        <v>6</v>
      </c>
      <c r="M726" s="230">
        <v>6</v>
      </c>
    </row>
    <row r="727" spans="1:13" x14ac:dyDescent="0.3">
      <c r="A727" s="1" t="s">
        <v>290</v>
      </c>
      <c r="B727" s="230">
        <v>6</v>
      </c>
      <c r="C727" s="230">
        <v>14</v>
      </c>
      <c r="D727" s="230">
        <v>23</v>
      </c>
      <c r="E727" s="230">
        <v>30</v>
      </c>
      <c r="F727" s="230">
        <v>38</v>
      </c>
      <c r="G727" s="230">
        <v>46</v>
      </c>
      <c r="H727" s="230">
        <v>52</v>
      </c>
      <c r="I727" s="230">
        <v>54</v>
      </c>
      <c r="J727" s="230">
        <v>61</v>
      </c>
      <c r="K727" s="230">
        <v>69</v>
      </c>
      <c r="L727" s="230">
        <v>74</v>
      </c>
      <c r="M727" s="230">
        <v>85</v>
      </c>
    </row>
    <row r="728" spans="1:13" x14ac:dyDescent="0.3">
      <c r="A728" s="1" t="s">
        <v>415</v>
      </c>
      <c r="B728" s="230">
        <v>0</v>
      </c>
      <c r="C728" s="230">
        <v>1</v>
      </c>
      <c r="D728" s="230">
        <v>4</v>
      </c>
      <c r="E728" s="230">
        <v>11</v>
      </c>
      <c r="F728" s="230">
        <v>20</v>
      </c>
      <c r="G728" s="230">
        <v>29</v>
      </c>
      <c r="H728" s="230">
        <v>45</v>
      </c>
      <c r="I728" s="230">
        <v>52</v>
      </c>
      <c r="J728" s="230">
        <v>57</v>
      </c>
      <c r="K728" s="230">
        <v>77</v>
      </c>
      <c r="L728" s="230">
        <v>91</v>
      </c>
      <c r="M728" s="230">
        <v>94</v>
      </c>
    </row>
    <row r="729" spans="1:13" x14ac:dyDescent="0.3">
      <c r="A729" s="1" t="s">
        <v>398</v>
      </c>
      <c r="B729" s="230">
        <v>27</v>
      </c>
      <c r="C729" s="230">
        <v>27</v>
      </c>
      <c r="D729" s="230">
        <v>27</v>
      </c>
      <c r="E729" s="230">
        <v>39</v>
      </c>
      <c r="F729" s="230">
        <v>164</v>
      </c>
      <c r="G729" s="230">
        <v>189</v>
      </c>
      <c r="H729" s="230">
        <v>191</v>
      </c>
      <c r="I729" s="230">
        <v>192</v>
      </c>
      <c r="J729" s="230">
        <v>192</v>
      </c>
      <c r="K729" s="230">
        <v>200</v>
      </c>
      <c r="L729" s="230">
        <v>200</v>
      </c>
      <c r="M729" s="230">
        <v>229</v>
      </c>
    </row>
    <row r="730" spans="1:13" x14ac:dyDescent="0.3">
      <c r="A730" s="1" t="s">
        <v>399</v>
      </c>
      <c r="B730" s="230">
        <v>0</v>
      </c>
      <c r="C730" s="230">
        <v>0</v>
      </c>
      <c r="D730" s="230">
        <v>0</v>
      </c>
      <c r="E730" s="230">
        <v>0</v>
      </c>
      <c r="F730" s="230">
        <v>0</v>
      </c>
      <c r="G730" s="230">
        <v>0</v>
      </c>
      <c r="H730" s="230">
        <v>0</v>
      </c>
      <c r="I730" s="230">
        <v>0</v>
      </c>
      <c r="J730" s="230">
        <v>0</v>
      </c>
      <c r="K730" s="230">
        <v>0</v>
      </c>
      <c r="L730" s="230">
        <v>0</v>
      </c>
      <c r="M730" s="230">
        <v>4</v>
      </c>
    </row>
    <row r="731" spans="1:13" x14ac:dyDescent="0.3">
      <c r="A731" s="1" t="s">
        <v>293</v>
      </c>
      <c r="B731" s="230">
        <v>43</v>
      </c>
      <c r="C731" s="230">
        <v>43</v>
      </c>
      <c r="D731" s="230">
        <v>43</v>
      </c>
      <c r="E731" s="230">
        <v>43</v>
      </c>
      <c r="F731" s="230">
        <v>43</v>
      </c>
      <c r="G731" s="230">
        <v>43</v>
      </c>
      <c r="H731" s="230">
        <v>43</v>
      </c>
      <c r="I731" s="230">
        <v>43</v>
      </c>
      <c r="J731" s="230">
        <v>43</v>
      </c>
      <c r="K731" s="230">
        <v>43</v>
      </c>
      <c r="L731" s="230">
        <v>43</v>
      </c>
      <c r="M731" s="230">
        <v>43</v>
      </c>
    </row>
    <row r="732" spans="1:13" x14ac:dyDescent="0.3">
      <c r="A732" s="1" t="s">
        <v>294</v>
      </c>
      <c r="B732" s="230">
        <v>23</v>
      </c>
      <c r="C732" s="230">
        <v>23</v>
      </c>
      <c r="D732" s="230">
        <v>33</v>
      </c>
      <c r="E732" s="230">
        <v>33</v>
      </c>
      <c r="F732" s="230">
        <v>33</v>
      </c>
      <c r="G732" s="230">
        <v>47</v>
      </c>
      <c r="H732" s="230">
        <v>47</v>
      </c>
      <c r="I732" s="230">
        <v>47</v>
      </c>
      <c r="J732" s="230">
        <v>62</v>
      </c>
      <c r="K732" s="230">
        <v>62</v>
      </c>
      <c r="L732" s="230">
        <v>62</v>
      </c>
      <c r="M732" s="230">
        <v>64</v>
      </c>
    </row>
    <row r="733" spans="1:13" x14ac:dyDescent="0.3">
      <c r="A733" s="1" t="s">
        <v>277</v>
      </c>
      <c r="B733" s="230">
        <v>0</v>
      </c>
      <c r="C733" s="230">
        <v>0</v>
      </c>
      <c r="D733" s="230">
        <v>0</v>
      </c>
      <c r="E733" s="230">
        <v>4</v>
      </c>
      <c r="F733" s="230">
        <v>4</v>
      </c>
      <c r="G733" s="230">
        <v>4</v>
      </c>
      <c r="H733" s="230">
        <v>8</v>
      </c>
      <c r="I733" s="230">
        <v>40</v>
      </c>
      <c r="J733" s="230">
        <v>40</v>
      </c>
      <c r="K733" s="230">
        <v>43</v>
      </c>
      <c r="L733" s="230">
        <v>43</v>
      </c>
      <c r="M733" s="230">
        <v>43</v>
      </c>
    </row>
    <row r="734" spans="1:13" x14ac:dyDescent="0.3">
      <c r="A734" s="1" t="s">
        <v>267</v>
      </c>
      <c r="B734" s="230">
        <v>12</v>
      </c>
      <c r="C734" s="230">
        <v>34</v>
      </c>
      <c r="D734" s="230">
        <v>41</v>
      </c>
      <c r="E734" s="230">
        <v>41</v>
      </c>
      <c r="F734" s="230">
        <v>41</v>
      </c>
      <c r="G734" s="230">
        <v>41</v>
      </c>
      <c r="H734" s="230">
        <v>41</v>
      </c>
      <c r="I734" s="230">
        <v>41</v>
      </c>
      <c r="J734" s="230">
        <v>41</v>
      </c>
      <c r="K734" s="230">
        <v>41</v>
      </c>
      <c r="L734" s="230">
        <v>41</v>
      </c>
      <c r="M734" s="230">
        <v>41</v>
      </c>
    </row>
    <row r="735" spans="1:13" x14ac:dyDescent="0.3">
      <c r="A735" s="1" t="s">
        <v>295</v>
      </c>
      <c r="B735" s="230">
        <v>0</v>
      </c>
      <c r="C735" s="230">
        <v>0</v>
      </c>
      <c r="D735" s="230">
        <v>1</v>
      </c>
      <c r="E735" s="230">
        <v>4</v>
      </c>
      <c r="F735" s="230">
        <v>54</v>
      </c>
      <c r="G735" s="230">
        <v>54</v>
      </c>
      <c r="H735" s="230">
        <v>14</v>
      </c>
      <c r="I735" s="230">
        <v>14</v>
      </c>
      <c r="J735" s="230">
        <v>14</v>
      </c>
      <c r="K735" s="230">
        <v>14</v>
      </c>
      <c r="L735" s="230">
        <v>14</v>
      </c>
      <c r="M735" s="230">
        <v>14</v>
      </c>
    </row>
    <row r="736" spans="1:13" x14ac:dyDescent="0.3">
      <c r="A736" s="1" t="s">
        <v>315</v>
      </c>
      <c r="B736" s="230">
        <v>8</v>
      </c>
      <c r="C736" s="230">
        <v>16</v>
      </c>
      <c r="D736" s="230">
        <v>24</v>
      </c>
      <c r="E736" s="230">
        <v>32</v>
      </c>
      <c r="F736" s="230">
        <v>40</v>
      </c>
      <c r="G736" s="230">
        <v>48</v>
      </c>
      <c r="H736" s="230">
        <v>56</v>
      </c>
      <c r="I736" s="230">
        <v>64</v>
      </c>
      <c r="J736" s="230">
        <v>72</v>
      </c>
      <c r="K736" s="230">
        <v>80</v>
      </c>
      <c r="L736" s="230">
        <v>88</v>
      </c>
      <c r="M736" s="230">
        <v>96</v>
      </c>
    </row>
    <row r="737" spans="1:13" x14ac:dyDescent="0.3">
      <c r="A737" s="1" t="s">
        <v>400</v>
      </c>
      <c r="B737" s="230">
        <v>5</v>
      </c>
      <c r="C737" s="230">
        <v>33</v>
      </c>
      <c r="D737" s="230">
        <v>63</v>
      </c>
      <c r="E737" s="230">
        <v>81</v>
      </c>
      <c r="F737" s="230">
        <v>125</v>
      </c>
      <c r="G737" s="230">
        <v>145</v>
      </c>
      <c r="H737" s="230">
        <v>167</v>
      </c>
      <c r="I737" s="230">
        <v>167</v>
      </c>
      <c r="J737" s="230">
        <v>195</v>
      </c>
      <c r="K737" s="230">
        <v>220</v>
      </c>
      <c r="L737" s="230">
        <v>244</v>
      </c>
      <c r="M737" s="230">
        <v>244</v>
      </c>
    </row>
    <row r="738" spans="1:13" x14ac:dyDescent="0.3">
      <c r="A738" s="1" t="s">
        <v>297</v>
      </c>
      <c r="B738" s="230">
        <v>23</v>
      </c>
      <c r="C738" s="230">
        <v>23</v>
      </c>
      <c r="D738" s="230">
        <v>23</v>
      </c>
      <c r="E738" s="230">
        <v>23</v>
      </c>
      <c r="F738" s="230">
        <v>23</v>
      </c>
      <c r="G738" s="230">
        <v>26</v>
      </c>
      <c r="H738" s="230">
        <v>26</v>
      </c>
      <c r="I738" s="230">
        <v>26</v>
      </c>
      <c r="J738" s="230">
        <v>26</v>
      </c>
      <c r="K738" s="230">
        <v>26</v>
      </c>
      <c r="L738" s="230">
        <v>26</v>
      </c>
      <c r="M738" s="230">
        <v>26</v>
      </c>
    </row>
    <row r="739" spans="1:13" x14ac:dyDescent="0.3">
      <c r="A739" s="1" t="s">
        <v>275</v>
      </c>
      <c r="B739" s="230">
        <v>4</v>
      </c>
      <c r="C739" s="230">
        <v>7</v>
      </c>
      <c r="D739" s="230">
        <v>7</v>
      </c>
      <c r="E739" s="230">
        <v>12</v>
      </c>
      <c r="F739" s="230">
        <v>20</v>
      </c>
      <c r="G739" s="230">
        <v>21</v>
      </c>
      <c r="H739" s="230">
        <v>26</v>
      </c>
      <c r="I739" s="230">
        <v>31</v>
      </c>
      <c r="J739" s="230">
        <v>49</v>
      </c>
      <c r="K739" s="230">
        <v>55</v>
      </c>
      <c r="L739" s="230">
        <v>59</v>
      </c>
      <c r="M739" s="230">
        <v>64</v>
      </c>
    </row>
    <row r="740" spans="1:13" x14ac:dyDescent="0.3">
      <c r="A740" s="1" t="s">
        <v>317</v>
      </c>
      <c r="B740" s="230">
        <v>0</v>
      </c>
      <c r="C740" s="230">
        <v>0</v>
      </c>
      <c r="D740" s="230">
        <v>0</v>
      </c>
      <c r="E740" s="230">
        <v>0</v>
      </c>
      <c r="F740" s="230">
        <v>0</v>
      </c>
      <c r="G740" s="230">
        <v>0</v>
      </c>
      <c r="H740" s="230">
        <v>0</v>
      </c>
      <c r="I740" s="230">
        <v>0</v>
      </c>
      <c r="J740" s="230">
        <v>0</v>
      </c>
      <c r="K740" s="230">
        <v>0</v>
      </c>
      <c r="L740" s="230">
        <v>165</v>
      </c>
      <c r="M740" s="230">
        <v>165</v>
      </c>
    </row>
    <row r="741" spans="1:13" x14ac:dyDescent="0.3">
      <c r="A741" s="1" t="s">
        <v>298</v>
      </c>
      <c r="B741" s="230">
        <v>0</v>
      </c>
      <c r="C741" s="230">
        <v>0</v>
      </c>
      <c r="D741" s="230">
        <v>0</v>
      </c>
      <c r="E741" s="230">
        <v>0</v>
      </c>
      <c r="F741" s="230">
        <v>14</v>
      </c>
      <c r="G741" s="230">
        <v>43</v>
      </c>
      <c r="H741" s="230">
        <v>308</v>
      </c>
      <c r="I741" s="230">
        <v>1072</v>
      </c>
      <c r="J741" s="230">
        <v>1437</v>
      </c>
      <c r="K741" s="230">
        <v>1528</v>
      </c>
      <c r="L741" s="230">
        <v>1531</v>
      </c>
      <c r="M741" s="230">
        <v>1574</v>
      </c>
    </row>
    <row r="742" spans="1:13" x14ac:dyDescent="0.3">
      <c r="A742" s="1" t="s">
        <v>325</v>
      </c>
      <c r="B742" s="230">
        <v>30</v>
      </c>
      <c r="C742" s="230">
        <v>47</v>
      </c>
      <c r="D742" s="230">
        <v>71</v>
      </c>
      <c r="E742" s="230">
        <v>85</v>
      </c>
      <c r="F742" s="230">
        <v>153</v>
      </c>
      <c r="G742" s="230">
        <v>179</v>
      </c>
      <c r="H742" s="230">
        <v>196</v>
      </c>
      <c r="I742" s="230">
        <v>211</v>
      </c>
      <c r="J742" s="230">
        <v>221</v>
      </c>
      <c r="K742" s="230">
        <v>231</v>
      </c>
      <c r="L742" s="230">
        <v>237</v>
      </c>
      <c r="M742" s="230">
        <v>241</v>
      </c>
    </row>
    <row r="743" spans="1:13" x14ac:dyDescent="0.3">
      <c r="A743" s="1" t="s">
        <v>416</v>
      </c>
      <c r="B743" s="230">
        <v>-35</v>
      </c>
      <c r="C743" s="230">
        <v>-68</v>
      </c>
      <c r="D743" s="230">
        <v>-97</v>
      </c>
      <c r="E743" s="230">
        <v>-128</v>
      </c>
      <c r="F743" s="230">
        <v>-160</v>
      </c>
      <c r="G743" s="230">
        <v>-188</v>
      </c>
      <c r="H743" s="230">
        <v>-218</v>
      </c>
      <c r="I743" s="230">
        <v>-247</v>
      </c>
      <c r="J743" s="230">
        <v>-278</v>
      </c>
      <c r="K743" s="230">
        <v>-306</v>
      </c>
      <c r="L743" s="230">
        <v>-334</v>
      </c>
      <c r="M743" s="230">
        <v>-365</v>
      </c>
    </row>
    <row r="744" spans="1:13" x14ac:dyDescent="0.3">
      <c r="A744" s="1" t="s">
        <v>351</v>
      </c>
      <c r="B744" s="230">
        <v>-13</v>
      </c>
      <c r="C744" s="230">
        <v>-27</v>
      </c>
      <c r="D744" s="230">
        <v>-42</v>
      </c>
      <c r="E744" s="230">
        <v>-54</v>
      </c>
      <c r="F744" s="230">
        <v>-67</v>
      </c>
      <c r="G744" s="230">
        <v>-81</v>
      </c>
      <c r="H744" s="230">
        <v>-94</v>
      </c>
      <c r="I744" s="230">
        <v>-107</v>
      </c>
      <c r="J744" s="230">
        <v>-122</v>
      </c>
      <c r="K744" s="230">
        <v>-136</v>
      </c>
      <c r="L744" s="230">
        <v>-151</v>
      </c>
      <c r="M744" s="230">
        <v>-165</v>
      </c>
    </row>
    <row r="745" spans="1:13" x14ac:dyDescent="0.3">
      <c r="A745" s="1" t="s">
        <v>407</v>
      </c>
      <c r="B745" s="230">
        <v>0</v>
      </c>
      <c r="C745" s="230">
        <v>0</v>
      </c>
      <c r="D745" s="230">
        <v>-4</v>
      </c>
      <c r="E745" s="230">
        <v>-4</v>
      </c>
      <c r="F745" s="230">
        <v>-4</v>
      </c>
      <c r="G745" s="230">
        <v>-4</v>
      </c>
      <c r="H745" s="230">
        <v>-4</v>
      </c>
      <c r="I745" s="230">
        <v>-4</v>
      </c>
      <c r="J745" s="230">
        <v>-4</v>
      </c>
      <c r="K745" s="230">
        <v>-4</v>
      </c>
      <c r="L745" s="230">
        <v>-4</v>
      </c>
      <c r="M745" s="230">
        <v>-1100</v>
      </c>
    </row>
    <row r="746" spans="1:13" x14ac:dyDescent="0.3">
      <c r="A746" s="1" t="s">
        <v>339</v>
      </c>
      <c r="B746" s="230">
        <v>-57</v>
      </c>
      <c r="C746" s="230">
        <v>-133</v>
      </c>
      <c r="D746" s="230">
        <v>-203</v>
      </c>
      <c r="E746" s="230">
        <v>-262</v>
      </c>
      <c r="F746" s="230">
        <v>-315</v>
      </c>
      <c r="G746" s="230">
        <v>-377</v>
      </c>
      <c r="H746" s="230">
        <v>-405</v>
      </c>
      <c r="I746" s="230">
        <v>-400</v>
      </c>
      <c r="J746" s="230">
        <v>-475</v>
      </c>
      <c r="K746" s="230">
        <v>-510</v>
      </c>
      <c r="L746" s="230">
        <v>-526</v>
      </c>
      <c r="M746" s="230">
        <v>-560</v>
      </c>
    </row>
    <row r="747" spans="1:13" x14ac:dyDescent="0.3">
      <c r="A747" s="1" t="s">
        <v>340</v>
      </c>
      <c r="B747" s="230">
        <v>0</v>
      </c>
      <c r="C747" s="230">
        <v>0</v>
      </c>
      <c r="D747" s="230">
        <v>0</v>
      </c>
      <c r="E747" s="230">
        <v>0</v>
      </c>
      <c r="F747" s="230">
        <v>0</v>
      </c>
      <c r="G747" s="230">
        <v>-120</v>
      </c>
      <c r="H747" s="230">
        <v>-120</v>
      </c>
      <c r="I747" s="230">
        <v>-120</v>
      </c>
      <c r="J747" s="230">
        <v>-120</v>
      </c>
      <c r="K747" s="230">
        <v>-120</v>
      </c>
      <c r="L747" s="230">
        <v>-120</v>
      </c>
      <c r="M747" s="230">
        <v>-120</v>
      </c>
    </row>
    <row r="748" spans="1:13" x14ac:dyDescent="0.3">
      <c r="A748" s="1" t="s">
        <v>326</v>
      </c>
      <c r="B748" s="230">
        <v>-30</v>
      </c>
      <c r="C748" s="230">
        <v>-47</v>
      </c>
      <c r="D748" s="230">
        <v>-71</v>
      </c>
      <c r="E748" s="230">
        <v>-85</v>
      </c>
      <c r="F748" s="230">
        <v>-153</v>
      </c>
      <c r="G748" s="230">
        <v>-179</v>
      </c>
      <c r="H748" s="230">
        <v>-196</v>
      </c>
      <c r="I748" s="230">
        <v>-211</v>
      </c>
      <c r="J748" s="230">
        <v>-221</v>
      </c>
      <c r="K748" s="230">
        <v>-231</v>
      </c>
      <c r="L748" s="230">
        <v>-237</v>
      </c>
      <c r="M748" s="230">
        <v>-241</v>
      </c>
    </row>
    <row r="749" spans="1:13" x14ac:dyDescent="0.3">
      <c r="B749" s="230"/>
      <c r="C749" s="230"/>
      <c r="D749" s="230"/>
      <c r="E749" s="230"/>
      <c r="F749" s="230"/>
      <c r="G749" s="230"/>
      <c r="H749" s="230"/>
      <c r="I749" s="230"/>
      <c r="J749" s="230"/>
      <c r="K749" s="230"/>
      <c r="L749" s="230"/>
      <c r="M749" s="230"/>
    </row>
    <row r="750" spans="1:13" x14ac:dyDescent="0.3">
      <c r="A750" s="1" t="s">
        <v>417</v>
      </c>
      <c r="B750" s="230"/>
      <c r="C750" s="230"/>
      <c r="D750" s="230"/>
      <c r="E750" s="230"/>
      <c r="F750" s="230"/>
      <c r="G750" s="230"/>
      <c r="H750" s="230"/>
      <c r="I750" s="230"/>
      <c r="J750" s="230"/>
      <c r="K750" s="230"/>
      <c r="L750" s="230"/>
      <c r="M750" s="230"/>
    </row>
    <row r="751" spans="1:13" x14ac:dyDescent="0.3">
      <c r="A751" s="1" t="s">
        <v>247</v>
      </c>
      <c r="B751" s="230">
        <v>27</v>
      </c>
      <c r="C751" s="230">
        <v>153</v>
      </c>
      <c r="D751" s="230">
        <v>222</v>
      </c>
      <c r="E751" s="230">
        <v>592</v>
      </c>
      <c r="F751" s="230">
        <v>770</v>
      </c>
      <c r="G751" s="230">
        <v>861</v>
      </c>
      <c r="H751" s="230">
        <v>888</v>
      </c>
      <c r="I751" s="230">
        <v>919</v>
      </c>
      <c r="J751" s="230">
        <v>949</v>
      </c>
      <c r="K751" s="230">
        <v>1011</v>
      </c>
      <c r="L751" s="230">
        <v>1045</v>
      </c>
      <c r="M751" s="230">
        <v>1141</v>
      </c>
    </row>
    <row r="752" spans="1:13" x14ac:dyDescent="0.3">
      <c r="A752" s="1" t="s">
        <v>265</v>
      </c>
      <c r="B752" s="230">
        <v>21</v>
      </c>
      <c r="C752" s="230">
        <v>42</v>
      </c>
      <c r="D752" s="230">
        <v>63</v>
      </c>
      <c r="E752" s="230">
        <v>84</v>
      </c>
      <c r="F752" s="230">
        <v>105</v>
      </c>
      <c r="G752" s="230">
        <v>102</v>
      </c>
      <c r="H752" s="230">
        <v>123</v>
      </c>
      <c r="I752" s="230">
        <v>144</v>
      </c>
      <c r="J752" s="230">
        <v>166</v>
      </c>
      <c r="K752" s="230">
        <v>188</v>
      </c>
      <c r="L752" s="230">
        <v>214</v>
      </c>
      <c r="M752" s="230">
        <v>236</v>
      </c>
    </row>
    <row r="753" spans="1:13" x14ac:dyDescent="0.3">
      <c r="A753" s="1" t="s">
        <v>251</v>
      </c>
      <c r="B753" s="230">
        <v>3</v>
      </c>
      <c r="C753" s="230">
        <v>7</v>
      </c>
      <c r="D753" s="230">
        <v>10</v>
      </c>
      <c r="E753" s="230">
        <v>14</v>
      </c>
      <c r="F753" s="230">
        <v>17</v>
      </c>
      <c r="G753" s="230">
        <v>21</v>
      </c>
      <c r="H753" s="230">
        <v>24</v>
      </c>
      <c r="I753" s="230">
        <v>27</v>
      </c>
      <c r="J753" s="230">
        <v>31</v>
      </c>
      <c r="K753" s="230">
        <v>35</v>
      </c>
      <c r="L753" s="230">
        <v>39</v>
      </c>
      <c r="M753" s="230">
        <v>42</v>
      </c>
    </row>
    <row r="754" spans="1:13" x14ac:dyDescent="0.3">
      <c r="A754" s="1" t="s">
        <v>252</v>
      </c>
      <c r="B754" s="230">
        <v>3</v>
      </c>
      <c r="C754" s="230">
        <v>6</v>
      </c>
      <c r="D754" s="230">
        <v>9</v>
      </c>
      <c r="E754" s="230">
        <v>12</v>
      </c>
      <c r="F754" s="230">
        <v>15</v>
      </c>
      <c r="G754" s="230">
        <v>15</v>
      </c>
      <c r="H754" s="230">
        <v>17</v>
      </c>
      <c r="I754" s="230">
        <v>20</v>
      </c>
      <c r="J754" s="230">
        <v>24</v>
      </c>
      <c r="K754" s="230">
        <v>26</v>
      </c>
      <c r="L754" s="230">
        <v>30</v>
      </c>
      <c r="M754" s="230">
        <v>33</v>
      </c>
    </row>
    <row r="755" spans="1:13" x14ac:dyDescent="0.3">
      <c r="A755" s="1" t="s">
        <v>410</v>
      </c>
      <c r="B755" s="230">
        <v>0</v>
      </c>
      <c r="C755" s="230">
        <v>98</v>
      </c>
      <c r="D755" s="230">
        <v>140</v>
      </c>
      <c r="E755" s="230">
        <v>483</v>
      </c>
      <c r="F755" s="230">
        <v>633</v>
      </c>
      <c r="G755" s="230">
        <v>724</v>
      </c>
      <c r="H755" s="230">
        <v>724</v>
      </c>
      <c r="I755" s="230">
        <v>728</v>
      </c>
      <c r="J755" s="230">
        <v>728</v>
      </c>
      <c r="K755" s="230">
        <v>763</v>
      </c>
      <c r="L755" s="230">
        <v>763</v>
      </c>
      <c r="M755" s="230">
        <v>829</v>
      </c>
    </row>
    <row r="756" spans="1:13" x14ac:dyDescent="0.3">
      <c r="B756" s="230"/>
      <c r="C756" s="230"/>
      <c r="D756" s="230"/>
      <c r="E756" s="230"/>
      <c r="F756" s="230"/>
      <c r="G756" s="230"/>
      <c r="H756" s="230"/>
      <c r="I756" s="230"/>
      <c r="J756" s="230"/>
      <c r="K756" s="230"/>
      <c r="L756" s="230"/>
      <c r="M756" s="230"/>
    </row>
    <row r="757" spans="1:13" x14ac:dyDescent="0.3">
      <c r="A757" s="1" t="s">
        <v>418</v>
      </c>
      <c r="B757" s="230"/>
      <c r="C757" s="230"/>
      <c r="D757" s="230"/>
      <c r="E757" s="230"/>
      <c r="F757" s="230"/>
      <c r="G757" s="230"/>
      <c r="H757" s="230"/>
      <c r="I757" s="230"/>
      <c r="J757" s="230"/>
      <c r="K757" s="230"/>
      <c r="L757" s="230"/>
      <c r="M757" s="230"/>
    </row>
    <row r="758" spans="1:13" x14ac:dyDescent="0.3">
      <c r="B758" s="230"/>
      <c r="C758" s="230"/>
      <c r="D758" s="230"/>
      <c r="E758" s="230"/>
      <c r="F758" s="230"/>
      <c r="G758" s="230"/>
      <c r="H758" s="230"/>
      <c r="I758" s="230"/>
      <c r="J758" s="230"/>
      <c r="K758" s="230"/>
      <c r="L758" s="230"/>
      <c r="M758" s="230"/>
    </row>
    <row r="759" spans="1:13" x14ac:dyDescent="0.3">
      <c r="A759" s="1" t="s">
        <v>419</v>
      </c>
      <c r="B759" s="230"/>
      <c r="C759" s="230"/>
      <c r="D759" s="230"/>
      <c r="E759" s="230"/>
      <c r="F759" s="230"/>
      <c r="G759" s="230"/>
      <c r="H759" s="230"/>
      <c r="I759" s="230"/>
      <c r="J759" s="230"/>
      <c r="K759" s="230"/>
      <c r="L759" s="230"/>
      <c r="M759" s="230"/>
    </row>
    <row r="760" spans="1:13" x14ac:dyDescent="0.3">
      <c r="A760" s="1" t="s">
        <v>247</v>
      </c>
      <c r="B760" s="230">
        <v>1488</v>
      </c>
      <c r="C760" s="230">
        <v>3085</v>
      </c>
      <c r="D760" s="230">
        <v>4928</v>
      </c>
      <c r="E760" s="230">
        <v>6178</v>
      </c>
      <c r="F760" s="230">
        <v>7985</v>
      </c>
      <c r="G760" s="230">
        <v>8187</v>
      </c>
      <c r="H760" s="230">
        <v>10407</v>
      </c>
      <c r="I760" s="230">
        <v>12762</v>
      </c>
      <c r="J760" s="230">
        <v>14782</v>
      </c>
      <c r="K760" s="230">
        <v>16445</v>
      </c>
      <c r="L760" s="230">
        <v>18018</v>
      </c>
      <c r="M760" s="230">
        <v>19687</v>
      </c>
    </row>
    <row r="761" spans="1:13" x14ac:dyDescent="0.3">
      <c r="A761" s="1" t="s">
        <v>265</v>
      </c>
      <c r="B761" s="230">
        <v>945</v>
      </c>
      <c r="C761" s="230">
        <v>1890</v>
      </c>
      <c r="D761" s="230">
        <v>2799</v>
      </c>
      <c r="E761" s="230">
        <v>3738</v>
      </c>
      <c r="F761" s="230">
        <v>4652</v>
      </c>
      <c r="G761" s="230">
        <v>4500</v>
      </c>
      <c r="H761" s="230">
        <v>5418</v>
      </c>
      <c r="I761" s="230">
        <v>6336</v>
      </c>
      <c r="J761" s="230">
        <v>7458</v>
      </c>
      <c r="K761" s="230">
        <v>8486</v>
      </c>
      <c r="L761" s="230">
        <v>9529</v>
      </c>
      <c r="M761" s="230">
        <v>10507</v>
      </c>
    </row>
    <row r="762" spans="1:13" x14ac:dyDescent="0.3">
      <c r="A762" s="1" t="s">
        <v>279</v>
      </c>
      <c r="B762" s="230">
        <v>267</v>
      </c>
      <c r="C762" s="230">
        <v>454</v>
      </c>
      <c r="D762" s="230">
        <v>615</v>
      </c>
      <c r="E762" s="230">
        <v>778</v>
      </c>
      <c r="F762" s="230">
        <v>1139</v>
      </c>
      <c r="G762" s="230">
        <v>1257</v>
      </c>
      <c r="H762" s="230">
        <v>1511</v>
      </c>
      <c r="I762" s="230">
        <v>1677</v>
      </c>
      <c r="J762" s="230">
        <v>1959</v>
      </c>
      <c r="K762" s="230">
        <v>2112</v>
      </c>
      <c r="L762" s="230">
        <v>2267</v>
      </c>
      <c r="M762" s="230">
        <v>2420</v>
      </c>
    </row>
    <row r="763" spans="1:13" x14ac:dyDescent="0.3">
      <c r="A763" s="1" t="s">
        <v>413</v>
      </c>
      <c r="B763" s="230">
        <v>77</v>
      </c>
      <c r="C763" s="230">
        <v>151</v>
      </c>
      <c r="D763" s="230">
        <v>236</v>
      </c>
      <c r="E763" s="230">
        <v>313</v>
      </c>
      <c r="F763" s="230">
        <v>390</v>
      </c>
      <c r="G763" s="230">
        <v>378</v>
      </c>
      <c r="H763" s="230">
        <v>455</v>
      </c>
      <c r="I763" s="230">
        <v>532</v>
      </c>
      <c r="J763" s="230">
        <v>560</v>
      </c>
      <c r="K763" s="230">
        <v>581</v>
      </c>
      <c r="L763" s="230">
        <v>602</v>
      </c>
      <c r="M763" s="230">
        <v>623</v>
      </c>
    </row>
    <row r="764" spans="1:13" x14ac:dyDescent="0.3">
      <c r="A764" s="1" t="s">
        <v>280</v>
      </c>
      <c r="B764" s="230">
        <v>97</v>
      </c>
      <c r="C764" s="230">
        <v>225</v>
      </c>
      <c r="D764" s="230">
        <v>364</v>
      </c>
      <c r="E764" s="230">
        <v>501</v>
      </c>
      <c r="F764" s="230">
        <v>645</v>
      </c>
      <c r="G764" s="230">
        <v>780</v>
      </c>
      <c r="H764" s="230">
        <v>846</v>
      </c>
      <c r="I764" s="230">
        <v>864</v>
      </c>
      <c r="J764" s="230">
        <v>932</v>
      </c>
      <c r="K764" s="230">
        <v>1021</v>
      </c>
      <c r="L764" s="230">
        <v>1095</v>
      </c>
      <c r="M764" s="230">
        <v>1120</v>
      </c>
    </row>
    <row r="765" spans="1:13" x14ac:dyDescent="0.3">
      <c r="A765" s="1" t="s">
        <v>342</v>
      </c>
      <c r="B765" s="230">
        <v>15</v>
      </c>
      <c r="C765" s="230">
        <v>28</v>
      </c>
      <c r="D765" s="230">
        <v>35</v>
      </c>
      <c r="E765" s="230">
        <v>52</v>
      </c>
      <c r="F765" s="230">
        <v>67</v>
      </c>
      <c r="G765" s="230">
        <v>83</v>
      </c>
      <c r="H765" s="230">
        <v>179</v>
      </c>
      <c r="I765" s="230">
        <v>416</v>
      </c>
      <c r="J765" s="230">
        <v>526</v>
      </c>
      <c r="K765" s="230">
        <v>579</v>
      </c>
      <c r="L765" s="230">
        <v>657</v>
      </c>
      <c r="M765" s="230">
        <v>730</v>
      </c>
    </row>
    <row r="766" spans="1:13" x14ac:dyDescent="0.3">
      <c r="A766" s="1" t="s">
        <v>343</v>
      </c>
      <c r="B766" s="230">
        <v>23</v>
      </c>
      <c r="C766" s="230">
        <v>29</v>
      </c>
      <c r="D766" s="230">
        <v>34</v>
      </c>
      <c r="E766" s="230">
        <v>39</v>
      </c>
      <c r="F766" s="230">
        <v>59</v>
      </c>
      <c r="G766" s="230">
        <v>67</v>
      </c>
      <c r="H766" s="230">
        <v>77</v>
      </c>
      <c r="I766" s="230">
        <v>79</v>
      </c>
      <c r="J766" s="230">
        <v>83</v>
      </c>
      <c r="K766" s="230">
        <v>90</v>
      </c>
      <c r="L766" s="230">
        <v>99</v>
      </c>
      <c r="M766" s="230">
        <v>150</v>
      </c>
    </row>
    <row r="767" spans="1:13" x14ac:dyDescent="0.3">
      <c r="A767" s="1" t="s">
        <v>372</v>
      </c>
      <c r="B767" s="230">
        <v>24</v>
      </c>
      <c r="C767" s="230">
        <v>47</v>
      </c>
      <c r="D767" s="230">
        <v>71</v>
      </c>
      <c r="E767" s="230">
        <v>94</v>
      </c>
      <c r="F767" s="230">
        <v>118</v>
      </c>
      <c r="G767" s="230">
        <v>114</v>
      </c>
      <c r="H767" s="230">
        <v>138</v>
      </c>
      <c r="I767" s="230">
        <v>161</v>
      </c>
      <c r="J767" s="230">
        <v>186</v>
      </c>
      <c r="K767" s="230">
        <v>191</v>
      </c>
      <c r="L767" s="230">
        <v>206</v>
      </c>
      <c r="M767" s="230">
        <v>220</v>
      </c>
    </row>
    <row r="768" spans="1:13" x14ac:dyDescent="0.3">
      <c r="A768" s="1" t="s">
        <v>281</v>
      </c>
      <c r="B768" s="230">
        <v>21</v>
      </c>
      <c r="C768" s="230">
        <v>36</v>
      </c>
      <c r="D768" s="230">
        <v>58</v>
      </c>
      <c r="E768" s="230">
        <v>84</v>
      </c>
      <c r="F768" s="230">
        <v>106</v>
      </c>
      <c r="G768" s="230">
        <v>134</v>
      </c>
      <c r="H768" s="230">
        <v>148</v>
      </c>
      <c r="I768" s="230">
        <v>158</v>
      </c>
      <c r="J768" s="230">
        <v>172</v>
      </c>
      <c r="K768" s="230">
        <v>188</v>
      </c>
      <c r="L768" s="230">
        <v>200</v>
      </c>
      <c r="M768" s="230">
        <v>220</v>
      </c>
    </row>
    <row r="769" spans="1:13" x14ac:dyDescent="0.3">
      <c r="A769" s="1" t="s">
        <v>331</v>
      </c>
      <c r="B769" s="230">
        <v>7</v>
      </c>
      <c r="C769" s="230">
        <v>13</v>
      </c>
      <c r="D769" s="230">
        <v>31</v>
      </c>
      <c r="E769" s="230">
        <v>51</v>
      </c>
      <c r="F769" s="230">
        <v>63</v>
      </c>
      <c r="G769" s="230">
        <v>72</v>
      </c>
      <c r="H769" s="230">
        <v>84</v>
      </c>
      <c r="I769" s="230">
        <v>95</v>
      </c>
      <c r="J769" s="230">
        <v>108</v>
      </c>
      <c r="K769" s="230">
        <v>122</v>
      </c>
      <c r="L769" s="230">
        <v>139</v>
      </c>
      <c r="M769" s="230">
        <v>148</v>
      </c>
    </row>
    <row r="770" spans="1:13" x14ac:dyDescent="0.3">
      <c r="A770" s="1" t="s">
        <v>420</v>
      </c>
      <c r="B770" s="230">
        <v>14</v>
      </c>
      <c r="C770" s="230">
        <v>29</v>
      </c>
      <c r="D770" s="230">
        <v>20</v>
      </c>
      <c r="E770" s="230">
        <v>20</v>
      </c>
      <c r="F770" s="230">
        <v>20</v>
      </c>
      <c r="G770" s="230">
        <v>20</v>
      </c>
      <c r="H770" s="230">
        <v>20</v>
      </c>
      <c r="I770" s="230">
        <v>20</v>
      </c>
      <c r="J770" s="230">
        <v>20</v>
      </c>
      <c r="K770" s="230">
        <v>20</v>
      </c>
      <c r="L770" s="230">
        <v>20</v>
      </c>
      <c r="M770" s="230">
        <v>20</v>
      </c>
    </row>
    <row r="771" spans="1:13" x14ac:dyDescent="0.3">
      <c r="A771" s="1" t="s">
        <v>251</v>
      </c>
      <c r="B771" s="230">
        <v>115</v>
      </c>
      <c r="C771" s="230">
        <v>526</v>
      </c>
      <c r="D771" s="230">
        <v>791</v>
      </c>
      <c r="E771" s="230">
        <v>1059</v>
      </c>
      <c r="F771" s="230">
        <v>1327</v>
      </c>
      <c r="G771" s="230">
        <v>1591</v>
      </c>
      <c r="H771" s="230">
        <v>1867</v>
      </c>
      <c r="I771" s="230">
        <v>2136</v>
      </c>
      <c r="J771" s="230">
        <v>2437</v>
      </c>
      <c r="K771" s="230">
        <v>2547</v>
      </c>
      <c r="L771" s="230">
        <v>2667</v>
      </c>
      <c r="M771" s="230">
        <v>2908</v>
      </c>
    </row>
    <row r="772" spans="1:13" x14ac:dyDescent="0.3">
      <c r="A772" s="1" t="s">
        <v>252</v>
      </c>
      <c r="B772" s="230">
        <v>230</v>
      </c>
      <c r="C772" s="230">
        <v>450</v>
      </c>
      <c r="D772" s="230">
        <v>663</v>
      </c>
      <c r="E772" s="230">
        <v>883</v>
      </c>
      <c r="F772" s="230">
        <v>1140</v>
      </c>
      <c r="G772" s="230">
        <v>1172</v>
      </c>
      <c r="H772" s="230">
        <v>1381</v>
      </c>
      <c r="I772" s="230">
        <v>1627</v>
      </c>
      <c r="J772" s="230">
        <v>1896</v>
      </c>
      <c r="K772" s="230">
        <v>2095</v>
      </c>
      <c r="L772" s="230">
        <v>2303</v>
      </c>
      <c r="M772" s="230">
        <v>2517</v>
      </c>
    </row>
    <row r="773" spans="1:13" x14ac:dyDescent="0.3">
      <c r="A773" s="1" t="s">
        <v>283</v>
      </c>
      <c r="B773" s="230">
        <v>9</v>
      </c>
      <c r="C773" s="230">
        <v>18</v>
      </c>
      <c r="D773" s="230">
        <v>27</v>
      </c>
      <c r="E773" s="230">
        <v>36</v>
      </c>
      <c r="F773" s="230">
        <v>45</v>
      </c>
      <c r="G773" s="230">
        <v>54</v>
      </c>
      <c r="H773" s="230">
        <v>64</v>
      </c>
      <c r="I773" s="230">
        <v>72</v>
      </c>
      <c r="J773" s="230">
        <v>81</v>
      </c>
      <c r="K773" s="230">
        <v>90</v>
      </c>
      <c r="L773" s="230">
        <v>100</v>
      </c>
      <c r="M773" s="230">
        <v>110</v>
      </c>
    </row>
    <row r="774" spans="1:13" x14ac:dyDescent="0.3">
      <c r="A774" s="1" t="s">
        <v>346</v>
      </c>
      <c r="B774" s="230">
        <v>15</v>
      </c>
      <c r="C774" s="230">
        <v>31</v>
      </c>
      <c r="D774" s="230">
        <v>46</v>
      </c>
      <c r="E774" s="230">
        <v>72</v>
      </c>
      <c r="F774" s="230">
        <v>93</v>
      </c>
      <c r="G774" s="230">
        <v>118</v>
      </c>
      <c r="H774" s="230">
        <v>137</v>
      </c>
      <c r="I774" s="230">
        <v>158</v>
      </c>
      <c r="J774" s="230">
        <v>169</v>
      </c>
      <c r="K774" s="230">
        <v>189</v>
      </c>
      <c r="L774" s="230">
        <v>193</v>
      </c>
      <c r="M774" s="230">
        <v>200</v>
      </c>
    </row>
    <row r="775" spans="1:13" x14ac:dyDescent="0.3">
      <c r="A775" s="1" t="s">
        <v>374</v>
      </c>
      <c r="B775" s="230">
        <v>12</v>
      </c>
      <c r="C775" s="230">
        <v>13</v>
      </c>
      <c r="D775" s="230">
        <v>37</v>
      </c>
      <c r="E775" s="230">
        <v>87</v>
      </c>
      <c r="F775" s="230">
        <v>125</v>
      </c>
      <c r="G775" s="230">
        <v>146</v>
      </c>
      <c r="H775" s="230">
        <v>179</v>
      </c>
      <c r="I775" s="230">
        <v>202</v>
      </c>
      <c r="J775" s="230">
        <v>207</v>
      </c>
      <c r="K775" s="230">
        <v>225</v>
      </c>
      <c r="L775" s="230">
        <v>274</v>
      </c>
      <c r="M775" s="230">
        <v>330</v>
      </c>
    </row>
    <row r="776" spans="1:13" x14ac:dyDescent="0.3">
      <c r="A776" s="1" t="s">
        <v>313</v>
      </c>
      <c r="B776" s="230">
        <v>56</v>
      </c>
      <c r="C776" s="230">
        <v>103</v>
      </c>
      <c r="D776" s="230">
        <v>140</v>
      </c>
      <c r="E776" s="230">
        <v>246</v>
      </c>
      <c r="F776" s="230">
        <v>402</v>
      </c>
      <c r="G776" s="230">
        <v>429</v>
      </c>
      <c r="H776" s="230">
        <v>704</v>
      </c>
      <c r="I776" s="230">
        <v>836</v>
      </c>
      <c r="J776" s="230">
        <v>864</v>
      </c>
      <c r="K776" s="230">
        <v>1252</v>
      </c>
      <c r="L776" s="230">
        <v>1394</v>
      </c>
      <c r="M776" s="230">
        <v>1510</v>
      </c>
    </row>
    <row r="777" spans="1:13" x14ac:dyDescent="0.3">
      <c r="A777" s="1" t="s">
        <v>253</v>
      </c>
      <c r="B777" s="230">
        <v>1</v>
      </c>
      <c r="C777" s="230">
        <v>1</v>
      </c>
      <c r="D777" s="230">
        <v>2</v>
      </c>
      <c r="E777" s="230">
        <v>2</v>
      </c>
      <c r="F777" s="230">
        <v>3</v>
      </c>
      <c r="G777" s="230">
        <v>4</v>
      </c>
      <c r="H777" s="230">
        <v>4</v>
      </c>
      <c r="I777" s="230">
        <v>5</v>
      </c>
      <c r="J777" s="230">
        <v>5</v>
      </c>
      <c r="K777" s="230">
        <v>6</v>
      </c>
      <c r="L777" s="230">
        <v>6</v>
      </c>
      <c r="M777" s="230">
        <v>7</v>
      </c>
    </row>
    <row r="778" spans="1:13" x14ac:dyDescent="0.3">
      <c r="A778" s="1" t="s">
        <v>354</v>
      </c>
      <c r="B778" s="230">
        <v>0</v>
      </c>
      <c r="C778" s="230">
        <v>16</v>
      </c>
      <c r="D778" s="230">
        <v>29</v>
      </c>
      <c r="E778" s="230">
        <v>40</v>
      </c>
      <c r="F778" s="230">
        <v>51</v>
      </c>
      <c r="G778" s="230">
        <v>67</v>
      </c>
      <c r="H778" s="230">
        <v>73</v>
      </c>
      <c r="I778" s="230">
        <v>79</v>
      </c>
      <c r="J778" s="230">
        <v>85</v>
      </c>
      <c r="K778" s="230">
        <v>97</v>
      </c>
      <c r="L778" s="230">
        <v>104</v>
      </c>
      <c r="M778" s="230">
        <v>110</v>
      </c>
    </row>
    <row r="779" spans="1:13" x14ac:dyDescent="0.3">
      <c r="A779" s="1" t="s">
        <v>286</v>
      </c>
      <c r="B779" s="230">
        <v>0</v>
      </c>
      <c r="C779" s="230">
        <v>0</v>
      </c>
      <c r="D779" s="230">
        <v>0</v>
      </c>
      <c r="E779" s="230">
        <v>1</v>
      </c>
      <c r="F779" s="230">
        <v>1</v>
      </c>
      <c r="G779" s="230">
        <v>1</v>
      </c>
      <c r="H779" s="230">
        <v>1</v>
      </c>
      <c r="I779" s="230">
        <v>2</v>
      </c>
      <c r="J779" s="230">
        <v>4</v>
      </c>
      <c r="K779" s="230">
        <v>4</v>
      </c>
      <c r="L779" s="230">
        <v>5</v>
      </c>
      <c r="M779" s="230">
        <v>5</v>
      </c>
    </row>
    <row r="780" spans="1:13" x14ac:dyDescent="0.3">
      <c r="A780" s="1" t="s">
        <v>287</v>
      </c>
      <c r="B780" s="230">
        <v>4</v>
      </c>
      <c r="C780" s="230">
        <v>7</v>
      </c>
      <c r="D780" s="230">
        <v>8</v>
      </c>
      <c r="E780" s="230">
        <v>13</v>
      </c>
      <c r="F780" s="230">
        <v>19</v>
      </c>
      <c r="G780" s="230">
        <v>19</v>
      </c>
      <c r="H780" s="230">
        <v>24</v>
      </c>
      <c r="I780" s="230">
        <v>36</v>
      </c>
      <c r="J780" s="230">
        <v>44</v>
      </c>
      <c r="K780" s="230">
        <v>46</v>
      </c>
      <c r="L780" s="230">
        <v>63</v>
      </c>
      <c r="M780" s="230">
        <v>65</v>
      </c>
    </row>
    <row r="781" spans="1:13" x14ac:dyDescent="0.3">
      <c r="A781" s="1" t="s">
        <v>266</v>
      </c>
      <c r="B781" s="230">
        <v>0</v>
      </c>
      <c r="C781" s="230">
        <v>0</v>
      </c>
      <c r="D781" s="230">
        <v>0</v>
      </c>
      <c r="E781" s="230">
        <v>5</v>
      </c>
      <c r="F781" s="230">
        <v>10</v>
      </c>
      <c r="G781" s="230">
        <v>14</v>
      </c>
      <c r="H781" s="230">
        <v>14</v>
      </c>
      <c r="I781" s="230">
        <v>14</v>
      </c>
      <c r="J781" s="230">
        <v>14</v>
      </c>
      <c r="K781" s="230">
        <v>14</v>
      </c>
      <c r="L781" s="230">
        <v>14</v>
      </c>
      <c r="M781" s="230">
        <v>25</v>
      </c>
    </row>
    <row r="782" spans="1:13" x14ac:dyDescent="0.3">
      <c r="A782" s="1" t="s">
        <v>289</v>
      </c>
      <c r="B782" s="230">
        <v>0</v>
      </c>
      <c r="C782" s="230">
        <v>0</v>
      </c>
      <c r="D782" s="230">
        <v>1</v>
      </c>
      <c r="E782" s="230">
        <v>1</v>
      </c>
      <c r="F782" s="230">
        <v>5</v>
      </c>
      <c r="G782" s="230">
        <v>6</v>
      </c>
      <c r="H782" s="230">
        <v>6</v>
      </c>
      <c r="I782" s="230">
        <v>6</v>
      </c>
      <c r="J782" s="230">
        <v>6</v>
      </c>
      <c r="K782" s="230">
        <v>6</v>
      </c>
      <c r="L782" s="230">
        <v>6</v>
      </c>
      <c r="M782" s="230">
        <v>7</v>
      </c>
    </row>
    <row r="783" spans="1:13" x14ac:dyDescent="0.3">
      <c r="A783" s="1" t="s">
        <v>292</v>
      </c>
      <c r="B783" s="230">
        <v>2</v>
      </c>
      <c r="C783" s="230">
        <v>2</v>
      </c>
      <c r="D783" s="230">
        <v>2</v>
      </c>
      <c r="E783" s="230">
        <v>6</v>
      </c>
      <c r="F783" s="230">
        <v>6</v>
      </c>
      <c r="G783" s="230">
        <v>7</v>
      </c>
      <c r="H783" s="230">
        <v>7</v>
      </c>
      <c r="I783" s="230">
        <v>13</v>
      </c>
      <c r="J783" s="230">
        <v>13</v>
      </c>
      <c r="K783" s="230">
        <v>15</v>
      </c>
      <c r="L783" s="230">
        <v>18</v>
      </c>
      <c r="M783" s="230">
        <v>20</v>
      </c>
    </row>
    <row r="784" spans="1:13" x14ac:dyDescent="0.3">
      <c r="A784" s="1" t="s">
        <v>398</v>
      </c>
      <c r="B784" s="230">
        <v>0</v>
      </c>
      <c r="C784" s="230">
        <v>0</v>
      </c>
      <c r="D784" s="230">
        <v>0</v>
      </c>
      <c r="E784" s="230">
        <v>0</v>
      </c>
      <c r="F784" s="230">
        <v>0</v>
      </c>
      <c r="G784" s="230">
        <v>0</v>
      </c>
      <c r="H784" s="230">
        <v>1</v>
      </c>
      <c r="I784" s="230">
        <v>1</v>
      </c>
      <c r="J784" s="230">
        <v>1</v>
      </c>
      <c r="K784" s="230">
        <v>1</v>
      </c>
      <c r="L784" s="230">
        <v>1</v>
      </c>
      <c r="M784" s="230">
        <v>2</v>
      </c>
    </row>
    <row r="785" spans="1:13" x14ac:dyDescent="0.3">
      <c r="A785" s="1" t="s">
        <v>293</v>
      </c>
      <c r="B785" s="230">
        <v>75</v>
      </c>
      <c r="C785" s="230">
        <v>75</v>
      </c>
      <c r="D785" s="230">
        <v>75</v>
      </c>
      <c r="E785" s="230">
        <v>75</v>
      </c>
      <c r="F785" s="230">
        <v>75</v>
      </c>
      <c r="G785" s="230">
        <v>75</v>
      </c>
      <c r="H785" s="230">
        <v>75</v>
      </c>
      <c r="I785" s="230">
        <v>75</v>
      </c>
      <c r="J785" s="230">
        <v>75</v>
      </c>
      <c r="K785" s="230">
        <v>75</v>
      </c>
      <c r="L785" s="230">
        <v>75</v>
      </c>
      <c r="M785" s="230">
        <v>75</v>
      </c>
    </row>
    <row r="786" spans="1:13" x14ac:dyDescent="0.3">
      <c r="A786" s="1" t="s">
        <v>277</v>
      </c>
      <c r="B786" s="230">
        <v>9</v>
      </c>
      <c r="C786" s="230">
        <v>9</v>
      </c>
      <c r="D786" s="230">
        <v>9</v>
      </c>
      <c r="E786" s="230">
        <v>19</v>
      </c>
      <c r="F786" s="230">
        <v>19</v>
      </c>
      <c r="G786" s="230">
        <v>19</v>
      </c>
      <c r="H786" s="230">
        <v>22</v>
      </c>
      <c r="I786" s="230">
        <v>44</v>
      </c>
      <c r="J786" s="230">
        <v>203</v>
      </c>
      <c r="K786" s="230">
        <v>205</v>
      </c>
      <c r="L786" s="230">
        <v>205</v>
      </c>
      <c r="M786" s="230">
        <v>205</v>
      </c>
    </row>
    <row r="787" spans="1:13" x14ac:dyDescent="0.3">
      <c r="A787" s="1" t="s">
        <v>267</v>
      </c>
      <c r="B787" s="230">
        <v>20</v>
      </c>
      <c r="C787" s="230">
        <v>44</v>
      </c>
      <c r="D787" s="230">
        <v>52</v>
      </c>
      <c r="E787" s="230">
        <v>53</v>
      </c>
      <c r="F787" s="230">
        <v>53</v>
      </c>
      <c r="G787" s="230">
        <v>55</v>
      </c>
      <c r="H787" s="230">
        <v>61</v>
      </c>
      <c r="I787" s="230">
        <v>61</v>
      </c>
      <c r="J787" s="230">
        <v>61</v>
      </c>
      <c r="K787" s="230">
        <v>62</v>
      </c>
      <c r="L787" s="230">
        <v>62</v>
      </c>
      <c r="M787" s="230">
        <v>70</v>
      </c>
    </row>
    <row r="788" spans="1:13" x14ac:dyDescent="0.3">
      <c r="A788" s="1" t="s">
        <v>295</v>
      </c>
      <c r="B788" s="230">
        <v>13</v>
      </c>
      <c r="C788" s="230">
        <v>13</v>
      </c>
      <c r="D788" s="230">
        <v>16</v>
      </c>
      <c r="E788" s="230">
        <v>17</v>
      </c>
      <c r="F788" s="230">
        <v>23</v>
      </c>
      <c r="G788" s="230">
        <v>100</v>
      </c>
      <c r="H788" s="230">
        <v>144</v>
      </c>
      <c r="I788" s="230">
        <v>153</v>
      </c>
      <c r="J788" s="230">
        <v>164</v>
      </c>
      <c r="K788" s="230">
        <v>167</v>
      </c>
      <c r="L788" s="230">
        <v>212</v>
      </c>
      <c r="M788" s="230">
        <v>212</v>
      </c>
    </row>
    <row r="789" spans="1:13" x14ac:dyDescent="0.3">
      <c r="A789" s="1" t="s">
        <v>315</v>
      </c>
      <c r="B789" s="230">
        <v>0</v>
      </c>
      <c r="C789" s="230">
        <v>0</v>
      </c>
      <c r="D789" s="230">
        <v>0</v>
      </c>
      <c r="E789" s="230">
        <v>0</v>
      </c>
      <c r="F789" s="230">
        <v>0</v>
      </c>
      <c r="G789" s="230">
        <v>0</v>
      </c>
      <c r="H789" s="230">
        <v>0</v>
      </c>
      <c r="I789" s="230">
        <v>1</v>
      </c>
      <c r="J789" s="230">
        <v>1</v>
      </c>
      <c r="K789" s="230">
        <v>1</v>
      </c>
      <c r="L789" s="230">
        <v>1</v>
      </c>
      <c r="M789" s="230">
        <v>5</v>
      </c>
    </row>
    <row r="790" spans="1:13" x14ac:dyDescent="0.3">
      <c r="A790" s="1" t="s">
        <v>297</v>
      </c>
      <c r="B790" s="230">
        <v>0</v>
      </c>
      <c r="C790" s="230">
        <v>0</v>
      </c>
      <c r="D790" s="230">
        <v>0</v>
      </c>
      <c r="E790" s="230">
        <v>0</v>
      </c>
      <c r="F790" s="230">
        <v>0</v>
      </c>
      <c r="G790" s="230">
        <v>0</v>
      </c>
      <c r="H790" s="230">
        <v>8</v>
      </c>
      <c r="I790" s="230">
        <v>8</v>
      </c>
      <c r="J790" s="230">
        <v>8</v>
      </c>
      <c r="K790" s="230">
        <v>8</v>
      </c>
      <c r="L790" s="230">
        <v>8</v>
      </c>
      <c r="M790" s="230">
        <v>8</v>
      </c>
    </row>
    <row r="791" spans="1:13" x14ac:dyDescent="0.3">
      <c r="A791" s="1" t="s">
        <v>358</v>
      </c>
      <c r="B791" s="230">
        <v>2</v>
      </c>
      <c r="C791" s="230">
        <v>2</v>
      </c>
      <c r="D791" s="230">
        <v>2</v>
      </c>
      <c r="E791" s="230">
        <v>12</v>
      </c>
      <c r="F791" s="230">
        <v>12</v>
      </c>
      <c r="G791" s="230">
        <v>12</v>
      </c>
      <c r="H791" s="230">
        <v>12</v>
      </c>
      <c r="I791" s="230">
        <v>12</v>
      </c>
      <c r="J791" s="230">
        <v>12</v>
      </c>
      <c r="K791" s="230">
        <v>12</v>
      </c>
      <c r="L791" s="230">
        <v>12</v>
      </c>
      <c r="M791" s="230">
        <v>12</v>
      </c>
    </row>
    <row r="792" spans="1:13" x14ac:dyDescent="0.3">
      <c r="A792" s="1" t="s">
        <v>421</v>
      </c>
      <c r="B792" s="230">
        <v>0</v>
      </c>
      <c r="C792" s="230">
        <v>0</v>
      </c>
      <c r="D792" s="230">
        <v>0</v>
      </c>
      <c r="E792" s="230">
        <v>0</v>
      </c>
      <c r="F792" s="230">
        <v>0</v>
      </c>
      <c r="G792" s="230">
        <v>0</v>
      </c>
      <c r="H792" s="230">
        <v>0</v>
      </c>
      <c r="I792" s="230">
        <v>0</v>
      </c>
      <c r="J792" s="230">
        <v>6</v>
      </c>
      <c r="K792" s="230">
        <v>6</v>
      </c>
      <c r="L792" s="230">
        <v>6</v>
      </c>
      <c r="M792" s="230">
        <v>6</v>
      </c>
    </row>
    <row r="793" spans="1:13" x14ac:dyDescent="0.3">
      <c r="A793" s="1" t="s">
        <v>275</v>
      </c>
      <c r="B793" s="230">
        <v>23</v>
      </c>
      <c r="C793" s="230">
        <v>45</v>
      </c>
      <c r="D793" s="230">
        <v>45</v>
      </c>
      <c r="E793" s="230">
        <v>93</v>
      </c>
      <c r="F793" s="230">
        <v>118</v>
      </c>
      <c r="G793" s="230">
        <v>118</v>
      </c>
      <c r="H793" s="230">
        <v>175</v>
      </c>
      <c r="I793" s="230">
        <v>195</v>
      </c>
      <c r="J793" s="230">
        <v>195</v>
      </c>
      <c r="K793" s="230">
        <v>223</v>
      </c>
      <c r="L793" s="230">
        <v>248</v>
      </c>
      <c r="M793" s="230">
        <v>304</v>
      </c>
    </row>
    <row r="794" spans="1:13" x14ac:dyDescent="0.3">
      <c r="A794" s="1" t="s">
        <v>316</v>
      </c>
      <c r="B794" s="230">
        <v>0</v>
      </c>
      <c r="C794" s="230">
        <v>0</v>
      </c>
      <c r="D794" s="230">
        <v>1</v>
      </c>
      <c r="E794" s="230">
        <v>2</v>
      </c>
      <c r="F794" s="230">
        <v>2</v>
      </c>
      <c r="G794" s="230">
        <v>2</v>
      </c>
      <c r="H794" s="230">
        <v>2</v>
      </c>
      <c r="I794" s="230">
        <v>2</v>
      </c>
      <c r="J794" s="230">
        <v>2</v>
      </c>
      <c r="K794" s="230">
        <v>2</v>
      </c>
      <c r="L794" s="230">
        <v>2</v>
      </c>
      <c r="M794" s="230">
        <v>5</v>
      </c>
    </row>
    <row r="795" spans="1:13" x14ac:dyDescent="0.3">
      <c r="A795" s="1" t="s">
        <v>381</v>
      </c>
      <c r="B795" s="230">
        <v>0</v>
      </c>
      <c r="C795" s="230">
        <v>0</v>
      </c>
      <c r="D795" s="230">
        <v>0</v>
      </c>
      <c r="E795" s="230">
        <v>0</v>
      </c>
      <c r="F795" s="230">
        <v>0</v>
      </c>
      <c r="G795" s="230">
        <v>0</v>
      </c>
      <c r="H795" s="230">
        <v>119</v>
      </c>
      <c r="I795" s="230">
        <v>119</v>
      </c>
      <c r="J795" s="230">
        <v>119</v>
      </c>
      <c r="K795" s="230">
        <v>119</v>
      </c>
      <c r="L795" s="230">
        <v>119</v>
      </c>
      <c r="M795" s="230">
        <v>240</v>
      </c>
    </row>
    <row r="796" spans="1:13" x14ac:dyDescent="0.3">
      <c r="A796" s="1" t="s">
        <v>318</v>
      </c>
      <c r="B796" s="230">
        <v>2</v>
      </c>
      <c r="C796" s="230">
        <v>8</v>
      </c>
      <c r="D796" s="230">
        <v>10</v>
      </c>
      <c r="E796" s="230">
        <v>16</v>
      </c>
      <c r="F796" s="230">
        <v>18</v>
      </c>
      <c r="G796" s="230">
        <v>23</v>
      </c>
      <c r="H796" s="230">
        <v>26</v>
      </c>
      <c r="I796" s="230">
        <v>26</v>
      </c>
      <c r="J796" s="230">
        <v>30</v>
      </c>
      <c r="K796" s="230">
        <v>37</v>
      </c>
      <c r="L796" s="230">
        <v>44</v>
      </c>
      <c r="M796" s="230">
        <v>50</v>
      </c>
    </row>
    <row r="797" spans="1:13" x14ac:dyDescent="0.3">
      <c r="A797" s="1" t="s">
        <v>298</v>
      </c>
      <c r="B797" s="230">
        <v>0</v>
      </c>
      <c r="C797" s="230">
        <v>0</v>
      </c>
      <c r="D797" s="230">
        <v>183</v>
      </c>
      <c r="E797" s="230">
        <v>183</v>
      </c>
      <c r="F797" s="230">
        <v>234</v>
      </c>
      <c r="G797" s="230">
        <v>407</v>
      </c>
      <c r="H797" s="230">
        <v>703</v>
      </c>
      <c r="I797" s="230">
        <v>1301</v>
      </c>
      <c r="J797" s="230">
        <v>1533</v>
      </c>
      <c r="K797" s="230">
        <v>1610</v>
      </c>
      <c r="L797" s="230">
        <v>1709</v>
      </c>
      <c r="M797" s="230">
        <v>1730</v>
      </c>
    </row>
    <row r="798" spans="1:13" x14ac:dyDescent="0.3">
      <c r="A798" s="1" t="s">
        <v>325</v>
      </c>
      <c r="B798" s="230">
        <v>14</v>
      </c>
      <c r="C798" s="230">
        <v>22</v>
      </c>
      <c r="D798" s="230">
        <v>30</v>
      </c>
      <c r="E798" s="230">
        <v>52</v>
      </c>
      <c r="F798" s="230">
        <v>54</v>
      </c>
      <c r="G798" s="230">
        <v>86</v>
      </c>
      <c r="H798" s="230">
        <v>81</v>
      </c>
      <c r="I798" s="230">
        <v>97</v>
      </c>
      <c r="J798" s="230">
        <v>150</v>
      </c>
      <c r="K798" s="230">
        <v>142</v>
      </c>
      <c r="L798" s="230">
        <v>159</v>
      </c>
      <c r="M798" s="230">
        <v>200</v>
      </c>
    </row>
    <row r="799" spans="1:13" x14ac:dyDescent="0.3">
      <c r="A799" s="1" t="s">
        <v>422</v>
      </c>
      <c r="B799" s="230">
        <v>0</v>
      </c>
      <c r="C799" s="230">
        <v>0</v>
      </c>
      <c r="D799" s="230">
        <v>0</v>
      </c>
      <c r="E799" s="230">
        <v>0</v>
      </c>
      <c r="F799" s="230">
        <v>0</v>
      </c>
      <c r="G799" s="230">
        <v>0</v>
      </c>
      <c r="H799" s="230">
        <v>0</v>
      </c>
      <c r="I799" s="230">
        <v>0</v>
      </c>
      <c r="J799" s="230">
        <v>0</v>
      </c>
      <c r="K799" s="230">
        <v>0</v>
      </c>
      <c r="L799" s="230">
        <v>0</v>
      </c>
      <c r="M799" s="230">
        <v>25</v>
      </c>
    </row>
    <row r="800" spans="1:13" x14ac:dyDescent="0.3">
      <c r="A800" s="1" t="s">
        <v>423</v>
      </c>
      <c r="B800" s="230">
        <v>-323</v>
      </c>
      <c r="C800" s="230">
        <v>-625</v>
      </c>
      <c r="D800" s="230">
        <v>-706</v>
      </c>
      <c r="E800" s="230">
        <v>-1339</v>
      </c>
      <c r="F800" s="230">
        <v>-1705</v>
      </c>
      <c r="G800" s="230">
        <v>-2058</v>
      </c>
      <c r="H800" s="230">
        <v>-2399</v>
      </c>
      <c r="I800" s="230">
        <v>-2754</v>
      </c>
      <c r="J800" s="230">
        <v>-3137</v>
      </c>
      <c r="K800" s="230">
        <v>-3492</v>
      </c>
      <c r="L800" s="230">
        <v>-3852</v>
      </c>
      <c r="M800" s="230">
        <v>-4300</v>
      </c>
    </row>
    <row r="801" spans="1:13" x14ac:dyDescent="0.3">
      <c r="A801" s="1" t="s">
        <v>424</v>
      </c>
      <c r="B801" s="230">
        <v>-12</v>
      </c>
      <c r="C801" s="230">
        <v>-26</v>
      </c>
      <c r="D801" s="230">
        <v>-37</v>
      </c>
      <c r="E801" s="230">
        <v>-53</v>
      </c>
      <c r="F801" s="230">
        <v>-60</v>
      </c>
      <c r="G801" s="230">
        <v>-76</v>
      </c>
      <c r="H801" s="230">
        <v>-88</v>
      </c>
      <c r="I801" s="230">
        <v>-102</v>
      </c>
      <c r="J801" s="230">
        <v>-110</v>
      </c>
      <c r="K801" s="230">
        <v>-125</v>
      </c>
      <c r="L801" s="230">
        <v>-141</v>
      </c>
      <c r="M801" s="230">
        <v>-150</v>
      </c>
    </row>
    <row r="802" spans="1:13" x14ac:dyDescent="0.3">
      <c r="A802" s="1" t="s">
        <v>364</v>
      </c>
      <c r="B802" s="230">
        <v>-52</v>
      </c>
      <c r="C802" s="230">
        <v>-109</v>
      </c>
      <c r="D802" s="230">
        <v>-157</v>
      </c>
      <c r="E802" s="230">
        <v>-201</v>
      </c>
      <c r="F802" s="230">
        <v>-247</v>
      </c>
      <c r="G802" s="230">
        <v>-297</v>
      </c>
      <c r="H802" s="230">
        <v>-344</v>
      </c>
      <c r="I802" s="230">
        <v>-386</v>
      </c>
      <c r="J802" s="230">
        <v>-433</v>
      </c>
      <c r="K802" s="230">
        <v>-480</v>
      </c>
      <c r="L802" s="230">
        <v>-531</v>
      </c>
      <c r="M802" s="230">
        <v>-580</v>
      </c>
    </row>
    <row r="803" spans="1:13" x14ac:dyDescent="0.3">
      <c r="A803" s="1" t="s">
        <v>300</v>
      </c>
      <c r="B803" s="230">
        <v>-32</v>
      </c>
      <c r="C803" s="230">
        <v>-70</v>
      </c>
      <c r="D803" s="230">
        <v>-106</v>
      </c>
      <c r="E803" s="230">
        <v>-135</v>
      </c>
      <c r="F803" s="230">
        <v>-167</v>
      </c>
      <c r="G803" s="230">
        <v>-199</v>
      </c>
      <c r="H803" s="230">
        <v>-231</v>
      </c>
      <c r="I803" s="230">
        <v>-264</v>
      </c>
      <c r="J803" s="230">
        <v>-296</v>
      </c>
      <c r="K803" s="230">
        <v>-329</v>
      </c>
      <c r="L803" s="230">
        <v>-361</v>
      </c>
      <c r="M803" s="230">
        <v>-372</v>
      </c>
    </row>
    <row r="804" spans="1:13" x14ac:dyDescent="0.3">
      <c r="A804" s="1" t="s">
        <v>425</v>
      </c>
      <c r="B804" s="230">
        <v>-5</v>
      </c>
      <c r="C804" s="230">
        <v>-10</v>
      </c>
      <c r="D804" s="230">
        <v>-15</v>
      </c>
      <c r="E804" s="230">
        <v>-19</v>
      </c>
      <c r="F804" s="230">
        <v>-23</v>
      </c>
      <c r="G804" s="230">
        <v>-28</v>
      </c>
      <c r="H804" s="230">
        <v>-32</v>
      </c>
      <c r="I804" s="230">
        <v>-37</v>
      </c>
      <c r="J804" s="230">
        <v>-41</v>
      </c>
      <c r="K804" s="230">
        <v>-46</v>
      </c>
      <c r="L804" s="230">
        <v>-50</v>
      </c>
      <c r="M804" s="230">
        <v>-52</v>
      </c>
    </row>
    <row r="805" spans="1:13" x14ac:dyDescent="0.3">
      <c r="A805" s="1" t="s">
        <v>339</v>
      </c>
      <c r="B805" s="230">
        <v>-119</v>
      </c>
      <c r="C805" s="230">
        <v>-249</v>
      </c>
      <c r="D805" s="230">
        <v>-337</v>
      </c>
      <c r="E805" s="230">
        <v>-453</v>
      </c>
      <c r="F805" s="230">
        <v>-565</v>
      </c>
      <c r="G805" s="230">
        <v>-675</v>
      </c>
      <c r="H805" s="230">
        <v>-774</v>
      </c>
      <c r="I805" s="230">
        <v>-771</v>
      </c>
      <c r="J805" s="230">
        <v>-986</v>
      </c>
      <c r="K805" s="230">
        <v>-1096</v>
      </c>
      <c r="L805" s="230">
        <v>-1156</v>
      </c>
      <c r="M805" s="230">
        <v>-1200</v>
      </c>
    </row>
    <row r="806" spans="1:13" x14ac:dyDescent="0.3">
      <c r="A806" s="1" t="s">
        <v>340</v>
      </c>
      <c r="B806" s="230">
        <v>-30</v>
      </c>
      <c r="C806" s="230">
        <v>-56</v>
      </c>
      <c r="D806" s="230">
        <v>-67</v>
      </c>
      <c r="E806" s="230">
        <v>-130</v>
      </c>
      <c r="F806" s="230">
        <v>-159</v>
      </c>
      <c r="G806" s="230">
        <v>-186</v>
      </c>
      <c r="H806" s="230">
        <v>-186</v>
      </c>
      <c r="I806" s="230">
        <v>-186</v>
      </c>
      <c r="J806" s="230">
        <v>-186</v>
      </c>
      <c r="K806" s="230">
        <v>-169</v>
      </c>
      <c r="L806" s="230">
        <v>-190</v>
      </c>
      <c r="M806" s="230">
        <v>-220</v>
      </c>
    </row>
    <row r="807" spans="1:13" x14ac:dyDescent="0.3">
      <c r="A807" s="1" t="s">
        <v>326</v>
      </c>
      <c r="B807" s="230">
        <v>-31</v>
      </c>
      <c r="C807" s="230">
        <v>-58</v>
      </c>
      <c r="D807" s="230">
        <v>-78</v>
      </c>
      <c r="E807" s="230">
        <v>-134</v>
      </c>
      <c r="F807" s="230">
        <v>-183</v>
      </c>
      <c r="G807" s="230">
        <v>-225</v>
      </c>
      <c r="H807" s="230">
        <v>-300</v>
      </c>
      <c r="I807" s="230">
        <v>-356</v>
      </c>
      <c r="J807" s="230">
        <v>-418</v>
      </c>
      <c r="K807" s="230">
        <v>-466</v>
      </c>
      <c r="L807" s="230">
        <v>-526</v>
      </c>
      <c r="M807" s="230">
        <v>-560</v>
      </c>
    </row>
    <row r="808" spans="1:13" x14ac:dyDescent="0.3">
      <c r="B808" s="230"/>
      <c r="C808" s="230"/>
      <c r="D808" s="230"/>
      <c r="E808" s="230"/>
      <c r="F808" s="230"/>
      <c r="G808" s="230"/>
      <c r="H808" s="230"/>
      <c r="I808" s="230"/>
      <c r="J808" s="230"/>
      <c r="K808" s="230"/>
      <c r="L808" s="230"/>
      <c r="M808" s="230"/>
    </row>
    <row r="809" spans="1:13" x14ac:dyDescent="0.3">
      <c r="A809" s="1" t="s">
        <v>426</v>
      </c>
      <c r="B809" s="230"/>
      <c r="C809" s="230"/>
      <c r="D809" s="230"/>
      <c r="E809" s="230"/>
      <c r="F809" s="230"/>
      <c r="G809" s="230"/>
      <c r="H809" s="230"/>
      <c r="I809" s="230"/>
      <c r="J809" s="230"/>
      <c r="K809" s="230"/>
      <c r="L809" s="230"/>
      <c r="M809" s="230"/>
    </row>
    <row r="810" spans="1:13" x14ac:dyDescent="0.3">
      <c r="A810" s="1" t="s">
        <v>247</v>
      </c>
      <c r="B810" s="230">
        <v>669</v>
      </c>
      <c r="C810" s="230">
        <v>1503</v>
      </c>
      <c r="D810" s="230">
        <v>2249</v>
      </c>
      <c r="E810" s="230">
        <v>3036</v>
      </c>
      <c r="F810" s="230">
        <v>3770</v>
      </c>
      <c r="G810" s="230">
        <v>3592</v>
      </c>
      <c r="H810" s="230">
        <v>4346</v>
      </c>
      <c r="I810" s="230">
        <v>5040</v>
      </c>
      <c r="J810" s="230">
        <v>6015</v>
      </c>
      <c r="K810" s="230">
        <v>6726</v>
      </c>
      <c r="L810" s="230">
        <v>7388</v>
      </c>
      <c r="M810" s="230">
        <v>7983</v>
      </c>
    </row>
    <row r="811" spans="1:13" x14ac:dyDescent="0.3">
      <c r="A811" s="1" t="s">
        <v>265</v>
      </c>
      <c r="B811" s="230">
        <v>367</v>
      </c>
      <c r="C811" s="230">
        <v>726</v>
      </c>
      <c r="D811" s="230">
        <v>1066</v>
      </c>
      <c r="E811" s="230">
        <v>1439</v>
      </c>
      <c r="F811" s="230">
        <v>1811</v>
      </c>
      <c r="G811" s="230">
        <v>1747</v>
      </c>
      <c r="H811" s="230">
        <v>2120</v>
      </c>
      <c r="I811" s="230">
        <v>2495</v>
      </c>
      <c r="J811" s="230">
        <v>3048</v>
      </c>
      <c r="K811" s="230">
        <v>3442</v>
      </c>
      <c r="L811" s="230">
        <v>3847</v>
      </c>
      <c r="M811" s="230">
        <v>4233</v>
      </c>
    </row>
    <row r="812" spans="1:13" x14ac:dyDescent="0.3">
      <c r="A812" s="1" t="s">
        <v>330</v>
      </c>
      <c r="B812" s="230">
        <v>86</v>
      </c>
      <c r="C812" s="230">
        <v>172</v>
      </c>
      <c r="D812" s="230">
        <v>258</v>
      </c>
      <c r="E812" s="230">
        <v>344</v>
      </c>
      <c r="F812" s="230">
        <v>430</v>
      </c>
      <c r="G812" s="230">
        <v>516</v>
      </c>
      <c r="H812" s="230">
        <v>602</v>
      </c>
      <c r="I812" s="230">
        <v>688</v>
      </c>
      <c r="J812" s="230">
        <v>774</v>
      </c>
      <c r="K812" s="230">
        <v>860</v>
      </c>
      <c r="L812" s="230">
        <v>946</v>
      </c>
      <c r="M812" s="230">
        <v>1032</v>
      </c>
    </row>
    <row r="813" spans="1:13" x14ac:dyDescent="0.3">
      <c r="A813" s="1" t="s">
        <v>279</v>
      </c>
      <c r="B813" s="230">
        <v>4</v>
      </c>
      <c r="C813" s="230">
        <v>7</v>
      </c>
      <c r="D813" s="230">
        <v>11</v>
      </c>
      <c r="E813" s="230">
        <v>15</v>
      </c>
      <c r="F813" s="230">
        <v>19</v>
      </c>
      <c r="G813" s="230">
        <v>25</v>
      </c>
      <c r="H813" s="230">
        <v>29</v>
      </c>
      <c r="I813" s="230">
        <v>33</v>
      </c>
      <c r="J813" s="230">
        <v>37</v>
      </c>
      <c r="K813" s="230">
        <v>40</v>
      </c>
      <c r="L813" s="230">
        <v>44</v>
      </c>
      <c r="M813" s="230">
        <v>48</v>
      </c>
    </row>
    <row r="814" spans="1:13" x14ac:dyDescent="0.3">
      <c r="A814" s="1" t="s">
        <v>360</v>
      </c>
      <c r="B814" s="230">
        <v>13</v>
      </c>
      <c r="C814" s="230">
        <v>28</v>
      </c>
      <c r="D814" s="230">
        <v>40</v>
      </c>
      <c r="E814" s="230">
        <v>53</v>
      </c>
      <c r="F814" s="230">
        <v>67</v>
      </c>
      <c r="G814" s="230">
        <v>79</v>
      </c>
      <c r="H814" s="230">
        <v>92</v>
      </c>
      <c r="I814" s="230">
        <v>104</v>
      </c>
      <c r="J814" s="230">
        <v>117</v>
      </c>
      <c r="K814" s="230">
        <v>133</v>
      </c>
      <c r="L814" s="230">
        <v>146</v>
      </c>
      <c r="M814" s="230">
        <v>175</v>
      </c>
    </row>
    <row r="815" spans="1:13" x14ac:dyDescent="0.3">
      <c r="A815" s="1" t="s">
        <v>280</v>
      </c>
      <c r="B815" s="230">
        <v>12</v>
      </c>
      <c r="C815" s="230">
        <v>33</v>
      </c>
      <c r="D815" s="230">
        <v>102</v>
      </c>
      <c r="E815" s="230">
        <v>139</v>
      </c>
      <c r="F815" s="230">
        <v>153</v>
      </c>
      <c r="G815" s="230">
        <v>168</v>
      </c>
      <c r="H815" s="230">
        <v>188</v>
      </c>
      <c r="I815" s="230">
        <v>196</v>
      </c>
      <c r="J815" s="230">
        <v>211</v>
      </c>
      <c r="K815" s="230">
        <v>244</v>
      </c>
      <c r="L815" s="230">
        <v>259</v>
      </c>
      <c r="M815" s="230">
        <v>271</v>
      </c>
    </row>
    <row r="816" spans="1:13" x14ac:dyDescent="0.3">
      <c r="A816" s="1" t="s">
        <v>342</v>
      </c>
      <c r="B816" s="230">
        <v>7</v>
      </c>
      <c r="C816" s="230">
        <v>8</v>
      </c>
      <c r="D816" s="230">
        <v>8</v>
      </c>
      <c r="E816" s="230">
        <v>10</v>
      </c>
      <c r="F816" s="230">
        <v>15</v>
      </c>
      <c r="G816" s="230">
        <v>17</v>
      </c>
      <c r="H816" s="230">
        <v>24</v>
      </c>
      <c r="I816" s="230">
        <v>37</v>
      </c>
      <c r="J816" s="230">
        <v>48</v>
      </c>
      <c r="K816" s="230">
        <v>58</v>
      </c>
      <c r="L816" s="230">
        <v>72</v>
      </c>
      <c r="M816" s="230">
        <v>80</v>
      </c>
    </row>
    <row r="817" spans="1:13" x14ac:dyDescent="0.3">
      <c r="A817" s="1" t="s">
        <v>343</v>
      </c>
      <c r="B817" s="230">
        <v>9</v>
      </c>
      <c r="C817" s="230">
        <v>10</v>
      </c>
      <c r="D817" s="230">
        <v>10</v>
      </c>
      <c r="E817" s="230">
        <v>15</v>
      </c>
      <c r="F817" s="230">
        <v>15</v>
      </c>
      <c r="G817" s="230">
        <v>16</v>
      </c>
      <c r="H817" s="230">
        <v>16</v>
      </c>
      <c r="I817" s="230">
        <v>16</v>
      </c>
      <c r="J817" s="230">
        <v>16</v>
      </c>
      <c r="K817" s="230">
        <v>16</v>
      </c>
      <c r="L817" s="230">
        <v>16</v>
      </c>
      <c r="M817" s="230">
        <v>16</v>
      </c>
    </row>
    <row r="818" spans="1:13" x14ac:dyDescent="0.3">
      <c r="A818" s="1" t="s">
        <v>372</v>
      </c>
      <c r="B818" s="230">
        <v>0</v>
      </c>
      <c r="C818" s="230">
        <v>0</v>
      </c>
      <c r="D818" s="230">
        <v>0</v>
      </c>
      <c r="E818" s="230">
        <v>5</v>
      </c>
      <c r="F818" s="230">
        <v>17</v>
      </c>
      <c r="G818" s="230">
        <v>36</v>
      </c>
      <c r="H818" s="230">
        <v>56</v>
      </c>
      <c r="I818" s="230">
        <v>56</v>
      </c>
      <c r="J818" s="230">
        <v>74</v>
      </c>
      <c r="K818" s="230">
        <v>98</v>
      </c>
      <c r="L818" s="230">
        <v>120</v>
      </c>
      <c r="M818" s="230">
        <v>120</v>
      </c>
    </row>
    <row r="819" spans="1:13" x14ac:dyDescent="0.3">
      <c r="A819" s="1" t="s">
        <v>344</v>
      </c>
      <c r="B819" s="230">
        <v>0</v>
      </c>
      <c r="C819" s="230">
        <v>7</v>
      </c>
      <c r="D819" s="230">
        <v>7</v>
      </c>
      <c r="E819" s="230">
        <v>8</v>
      </c>
      <c r="F819" s="230">
        <v>8</v>
      </c>
      <c r="G819" s="230">
        <v>8</v>
      </c>
      <c r="H819" s="230">
        <v>8</v>
      </c>
      <c r="I819" s="230">
        <v>9</v>
      </c>
      <c r="J819" s="230">
        <v>9</v>
      </c>
      <c r="K819" s="230">
        <v>9</v>
      </c>
      <c r="L819" s="230">
        <v>9</v>
      </c>
      <c r="M819" s="230">
        <v>11</v>
      </c>
    </row>
    <row r="820" spans="1:13" x14ac:dyDescent="0.3">
      <c r="A820" s="1" t="s">
        <v>281</v>
      </c>
      <c r="B820" s="230">
        <v>23</v>
      </c>
      <c r="C820" s="230">
        <v>46</v>
      </c>
      <c r="D820" s="230">
        <v>71</v>
      </c>
      <c r="E820" s="230">
        <v>93</v>
      </c>
      <c r="F820" s="230">
        <v>113</v>
      </c>
      <c r="G820" s="230">
        <v>132</v>
      </c>
      <c r="H820" s="230">
        <v>149</v>
      </c>
      <c r="I820" s="230">
        <v>189</v>
      </c>
      <c r="J820" s="230">
        <v>207</v>
      </c>
      <c r="K820" s="230">
        <v>222</v>
      </c>
      <c r="L820" s="230">
        <v>237</v>
      </c>
      <c r="M820" s="230">
        <v>252</v>
      </c>
    </row>
    <row r="821" spans="1:13" x14ac:dyDescent="0.3">
      <c r="A821" s="1" t="s">
        <v>331</v>
      </c>
      <c r="B821" s="230">
        <v>1</v>
      </c>
      <c r="C821" s="230">
        <v>2</v>
      </c>
      <c r="D821" s="230">
        <v>3</v>
      </c>
      <c r="E821" s="230">
        <v>7</v>
      </c>
      <c r="F821" s="230">
        <v>7</v>
      </c>
      <c r="G821" s="230">
        <v>11</v>
      </c>
      <c r="H821" s="230">
        <v>13</v>
      </c>
      <c r="I821" s="230">
        <v>13</v>
      </c>
      <c r="J821" s="230">
        <v>14</v>
      </c>
      <c r="K821" s="230">
        <v>17</v>
      </c>
      <c r="L821" s="230">
        <v>17</v>
      </c>
      <c r="M821" s="230">
        <v>19</v>
      </c>
    </row>
    <row r="822" spans="1:13" x14ac:dyDescent="0.3">
      <c r="A822" s="1" t="s">
        <v>427</v>
      </c>
      <c r="B822" s="230">
        <v>7</v>
      </c>
      <c r="C822" s="230">
        <v>17</v>
      </c>
      <c r="D822" s="230">
        <v>32</v>
      </c>
      <c r="E822" s="230">
        <v>42</v>
      </c>
      <c r="F822" s="230">
        <v>49</v>
      </c>
      <c r="G822" s="230">
        <v>57</v>
      </c>
      <c r="H822" s="230">
        <v>65</v>
      </c>
      <c r="I822" s="230">
        <v>69</v>
      </c>
      <c r="J822" s="230">
        <v>77</v>
      </c>
      <c r="K822" s="230">
        <v>86</v>
      </c>
      <c r="L822" s="230">
        <v>96</v>
      </c>
      <c r="M822" s="230">
        <v>105</v>
      </c>
    </row>
    <row r="823" spans="1:13" x14ac:dyDescent="0.3">
      <c r="A823" s="1" t="s">
        <v>373</v>
      </c>
      <c r="B823" s="230">
        <v>42</v>
      </c>
      <c r="C823" s="230">
        <v>101</v>
      </c>
      <c r="D823" s="230">
        <v>156</v>
      </c>
      <c r="E823" s="230">
        <v>204</v>
      </c>
      <c r="F823" s="230">
        <v>261</v>
      </c>
      <c r="G823" s="230">
        <v>320</v>
      </c>
      <c r="H823" s="230">
        <v>370</v>
      </c>
      <c r="I823" s="230">
        <v>387</v>
      </c>
      <c r="J823" s="230">
        <v>432</v>
      </c>
      <c r="K823" s="230">
        <v>493</v>
      </c>
      <c r="L823" s="230">
        <v>541</v>
      </c>
      <c r="M823" s="230">
        <v>585</v>
      </c>
    </row>
    <row r="824" spans="1:13" x14ac:dyDescent="0.3">
      <c r="A824" s="1" t="s">
        <v>282</v>
      </c>
      <c r="B824" s="230">
        <v>1</v>
      </c>
      <c r="C824" s="230">
        <v>2</v>
      </c>
      <c r="D824" s="230">
        <v>3</v>
      </c>
      <c r="E824" s="230">
        <v>4</v>
      </c>
      <c r="F824" s="230">
        <v>5</v>
      </c>
      <c r="G824" s="230">
        <v>6</v>
      </c>
      <c r="H824" s="230">
        <v>7</v>
      </c>
      <c r="I824" s="230">
        <v>8</v>
      </c>
      <c r="J824" s="230">
        <v>9</v>
      </c>
      <c r="K824" s="230">
        <v>10</v>
      </c>
      <c r="L824" s="230">
        <v>11</v>
      </c>
      <c r="M824" s="230">
        <v>12</v>
      </c>
    </row>
    <row r="825" spans="1:13" x14ac:dyDescent="0.3">
      <c r="A825" s="1" t="s">
        <v>251</v>
      </c>
      <c r="B825" s="230">
        <v>19</v>
      </c>
      <c r="C825" s="230">
        <v>205</v>
      </c>
      <c r="D825" s="230">
        <v>317</v>
      </c>
      <c r="E825" s="230">
        <v>452</v>
      </c>
      <c r="F825" s="230">
        <v>556</v>
      </c>
      <c r="G825" s="230">
        <v>625</v>
      </c>
      <c r="H825" s="230">
        <v>760</v>
      </c>
      <c r="I825" s="230">
        <v>863</v>
      </c>
      <c r="J825" s="230">
        <v>1006</v>
      </c>
      <c r="K825" s="230">
        <v>1026</v>
      </c>
      <c r="L825" s="230">
        <v>1042</v>
      </c>
      <c r="M825" s="230">
        <v>1148</v>
      </c>
    </row>
    <row r="826" spans="1:13" x14ac:dyDescent="0.3">
      <c r="A826" s="1" t="s">
        <v>252</v>
      </c>
      <c r="B826" s="230">
        <v>103</v>
      </c>
      <c r="C826" s="230">
        <v>208</v>
      </c>
      <c r="D826" s="230">
        <v>307</v>
      </c>
      <c r="E826" s="230">
        <v>409</v>
      </c>
      <c r="F826" s="230">
        <v>504</v>
      </c>
      <c r="G826" s="230">
        <v>525</v>
      </c>
      <c r="H826" s="230">
        <v>621</v>
      </c>
      <c r="I826" s="230">
        <v>719</v>
      </c>
      <c r="J826" s="230">
        <v>861</v>
      </c>
      <c r="K826" s="230">
        <v>947</v>
      </c>
      <c r="L826" s="230">
        <v>1041</v>
      </c>
      <c r="M826" s="230">
        <v>1143</v>
      </c>
    </row>
    <row r="827" spans="1:13" x14ac:dyDescent="0.3">
      <c r="A827" s="1" t="s">
        <v>283</v>
      </c>
      <c r="B827" s="230">
        <v>0</v>
      </c>
      <c r="C827" s="230">
        <v>0</v>
      </c>
      <c r="D827" s="230">
        <v>0</v>
      </c>
      <c r="E827" s="230">
        <v>0</v>
      </c>
      <c r="F827" s="230">
        <v>0</v>
      </c>
      <c r="G827" s="230">
        <v>2</v>
      </c>
      <c r="H827" s="230">
        <v>2</v>
      </c>
      <c r="I827" s="230">
        <v>2</v>
      </c>
      <c r="J827" s="230">
        <v>2</v>
      </c>
      <c r="K827" s="230">
        <v>2</v>
      </c>
      <c r="L827" s="230">
        <v>2</v>
      </c>
      <c r="M827" s="230">
        <v>2</v>
      </c>
    </row>
    <row r="828" spans="1:13" x14ac:dyDescent="0.3">
      <c r="A828" s="1" t="s">
        <v>333</v>
      </c>
      <c r="B828" s="230">
        <v>0</v>
      </c>
      <c r="C828" s="230">
        <v>0</v>
      </c>
      <c r="D828" s="230">
        <v>1</v>
      </c>
      <c r="E828" s="230">
        <v>1</v>
      </c>
      <c r="F828" s="230">
        <v>1</v>
      </c>
      <c r="G828" s="230">
        <v>1</v>
      </c>
      <c r="H828" s="230">
        <v>1</v>
      </c>
      <c r="I828" s="230">
        <v>1</v>
      </c>
      <c r="J828" s="230">
        <v>2</v>
      </c>
      <c r="K828" s="230">
        <v>2</v>
      </c>
      <c r="L828" s="230">
        <v>2</v>
      </c>
      <c r="M828" s="230">
        <v>2</v>
      </c>
    </row>
    <row r="829" spans="1:13" x14ac:dyDescent="0.3">
      <c r="A829" s="1" t="s">
        <v>312</v>
      </c>
      <c r="B829" s="230">
        <v>0</v>
      </c>
      <c r="C829" s="230">
        <v>1</v>
      </c>
      <c r="D829" s="230">
        <v>1</v>
      </c>
      <c r="E829" s="230">
        <v>1</v>
      </c>
      <c r="F829" s="230">
        <v>1</v>
      </c>
      <c r="G829" s="230">
        <v>2</v>
      </c>
      <c r="H829" s="230">
        <v>2</v>
      </c>
      <c r="I829" s="230">
        <v>2</v>
      </c>
      <c r="J829" s="230">
        <v>2</v>
      </c>
      <c r="K829" s="230">
        <v>3</v>
      </c>
      <c r="L829" s="230">
        <v>3</v>
      </c>
      <c r="M829" s="230">
        <v>3</v>
      </c>
    </row>
    <row r="830" spans="1:13" x14ac:dyDescent="0.3">
      <c r="A830" s="1" t="s">
        <v>336</v>
      </c>
      <c r="B830" s="230">
        <v>0</v>
      </c>
      <c r="C830" s="230">
        <v>0</v>
      </c>
      <c r="D830" s="230">
        <v>0</v>
      </c>
      <c r="E830" s="230">
        <v>0</v>
      </c>
      <c r="F830" s="230">
        <v>0</v>
      </c>
      <c r="G830" s="230">
        <v>1</v>
      </c>
      <c r="H830" s="230">
        <v>1</v>
      </c>
      <c r="I830" s="230">
        <v>1</v>
      </c>
      <c r="J830" s="230">
        <v>1</v>
      </c>
      <c r="K830" s="230">
        <v>1</v>
      </c>
      <c r="L830" s="230">
        <v>1</v>
      </c>
      <c r="M830" s="230">
        <v>1</v>
      </c>
    </row>
    <row r="831" spans="1:13" x14ac:dyDescent="0.3">
      <c r="A831" s="1" t="s">
        <v>337</v>
      </c>
      <c r="B831" s="230">
        <v>0</v>
      </c>
      <c r="C831" s="230">
        <v>1</v>
      </c>
      <c r="D831" s="230">
        <v>1</v>
      </c>
      <c r="E831" s="230">
        <v>1</v>
      </c>
      <c r="F831" s="230">
        <v>1</v>
      </c>
      <c r="G831" s="230">
        <v>2</v>
      </c>
      <c r="H831" s="230">
        <v>2</v>
      </c>
      <c r="I831" s="230">
        <v>2</v>
      </c>
      <c r="J831" s="230">
        <v>2</v>
      </c>
      <c r="K831" s="230">
        <v>3</v>
      </c>
      <c r="L831" s="230">
        <v>3</v>
      </c>
      <c r="M831" s="230">
        <v>3</v>
      </c>
    </row>
    <row r="832" spans="1:13" x14ac:dyDescent="0.3">
      <c r="A832" s="1" t="s">
        <v>345</v>
      </c>
      <c r="B832" s="230">
        <v>0</v>
      </c>
      <c r="C832" s="230">
        <v>1</v>
      </c>
      <c r="D832" s="230">
        <v>1</v>
      </c>
      <c r="E832" s="230">
        <v>1</v>
      </c>
      <c r="F832" s="230">
        <v>1</v>
      </c>
      <c r="G832" s="230">
        <v>2</v>
      </c>
      <c r="H832" s="230">
        <v>2</v>
      </c>
      <c r="I832" s="230">
        <v>2</v>
      </c>
      <c r="J832" s="230">
        <v>2</v>
      </c>
      <c r="K832" s="230">
        <v>3</v>
      </c>
      <c r="L832" s="230">
        <v>3</v>
      </c>
      <c r="M832" s="230">
        <v>3</v>
      </c>
    </row>
    <row r="833" spans="1:13" x14ac:dyDescent="0.3">
      <c r="A833" s="1" t="s">
        <v>284</v>
      </c>
      <c r="B833" s="230">
        <v>0</v>
      </c>
      <c r="C833" s="230">
        <v>0</v>
      </c>
      <c r="D833" s="230">
        <v>0</v>
      </c>
      <c r="E833" s="230">
        <v>0</v>
      </c>
      <c r="F833" s="230">
        <v>0</v>
      </c>
      <c r="G833" s="230">
        <v>1</v>
      </c>
      <c r="H833" s="230">
        <v>1</v>
      </c>
      <c r="I833" s="230">
        <v>1</v>
      </c>
      <c r="J833" s="230">
        <v>1</v>
      </c>
      <c r="K833" s="230">
        <v>1</v>
      </c>
      <c r="L833" s="230">
        <v>1</v>
      </c>
      <c r="M833" s="230">
        <v>1</v>
      </c>
    </row>
    <row r="834" spans="1:13" x14ac:dyDescent="0.3">
      <c r="A834" s="1" t="s">
        <v>346</v>
      </c>
      <c r="B834" s="230">
        <v>0</v>
      </c>
      <c r="C834" s="230">
        <v>0</v>
      </c>
      <c r="D834" s="230">
        <v>0</v>
      </c>
      <c r="E834" s="230">
        <v>0</v>
      </c>
      <c r="F834" s="230">
        <v>0</v>
      </c>
      <c r="G834" s="230">
        <v>0</v>
      </c>
      <c r="H834" s="230">
        <v>0</v>
      </c>
      <c r="I834" s="230">
        <v>0</v>
      </c>
      <c r="J834" s="230">
        <v>0</v>
      </c>
      <c r="K834" s="230">
        <v>0</v>
      </c>
      <c r="L834" s="230">
        <v>0</v>
      </c>
      <c r="M834" s="230">
        <v>1</v>
      </c>
    </row>
    <row r="835" spans="1:13" x14ac:dyDescent="0.3">
      <c r="A835" s="1" t="s">
        <v>313</v>
      </c>
      <c r="B835" s="230">
        <v>0</v>
      </c>
      <c r="C835" s="230">
        <v>1</v>
      </c>
      <c r="D835" s="230">
        <v>1</v>
      </c>
      <c r="E835" s="230">
        <v>1</v>
      </c>
      <c r="F835" s="230">
        <v>1</v>
      </c>
      <c r="G835" s="230">
        <v>2</v>
      </c>
      <c r="H835" s="230">
        <v>2</v>
      </c>
      <c r="I835" s="230">
        <v>2</v>
      </c>
      <c r="J835" s="230">
        <v>2</v>
      </c>
      <c r="K835" s="230">
        <v>3</v>
      </c>
      <c r="L835" s="230">
        <v>3</v>
      </c>
      <c r="M835" s="230">
        <v>3</v>
      </c>
    </row>
    <row r="836" spans="1:13" x14ac:dyDescent="0.3">
      <c r="A836" s="1" t="s">
        <v>428</v>
      </c>
      <c r="B836" s="230">
        <v>0</v>
      </c>
      <c r="C836" s="230">
        <v>1</v>
      </c>
      <c r="D836" s="230">
        <v>1</v>
      </c>
      <c r="E836" s="230">
        <v>2</v>
      </c>
      <c r="F836" s="230">
        <v>2</v>
      </c>
      <c r="G836" s="230">
        <v>3</v>
      </c>
      <c r="H836" s="230">
        <v>3</v>
      </c>
      <c r="I836" s="230">
        <v>3</v>
      </c>
      <c r="J836" s="230">
        <v>4</v>
      </c>
      <c r="K836" s="230">
        <v>4</v>
      </c>
      <c r="L836" s="230">
        <v>5</v>
      </c>
      <c r="M836" s="230">
        <v>5</v>
      </c>
    </row>
    <row r="837" spans="1:13" x14ac:dyDescent="0.3">
      <c r="A837" s="1" t="s">
        <v>347</v>
      </c>
      <c r="B837" s="230">
        <v>0</v>
      </c>
      <c r="C837" s="230">
        <v>0</v>
      </c>
      <c r="D837" s="230">
        <v>1</v>
      </c>
      <c r="E837" s="230">
        <v>2</v>
      </c>
      <c r="F837" s="230">
        <v>2</v>
      </c>
      <c r="G837" s="230">
        <v>2</v>
      </c>
      <c r="H837" s="230">
        <v>2</v>
      </c>
      <c r="I837" s="230">
        <v>2</v>
      </c>
      <c r="J837" s="230">
        <v>2</v>
      </c>
      <c r="K837" s="230">
        <v>3</v>
      </c>
      <c r="L837" s="230">
        <v>3</v>
      </c>
      <c r="M837" s="230">
        <v>3</v>
      </c>
    </row>
    <row r="838" spans="1:13" x14ac:dyDescent="0.3">
      <c r="A838" s="1" t="s">
        <v>285</v>
      </c>
      <c r="B838" s="230">
        <v>0</v>
      </c>
      <c r="C838" s="230">
        <v>0</v>
      </c>
      <c r="D838" s="230">
        <v>0</v>
      </c>
      <c r="E838" s="230">
        <v>1</v>
      </c>
      <c r="F838" s="230">
        <v>1</v>
      </c>
      <c r="G838" s="230">
        <v>3</v>
      </c>
      <c r="H838" s="230">
        <v>3</v>
      </c>
      <c r="I838" s="230">
        <v>3</v>
      </c>
      <c r="J838" s="230">
        <v>3</v>
      </c>
      <c r="K838" s="230">
        <v>3</v>
      </c>
      <c r="L838" s="230">
        <v>3</v>
      </c>
      <c r="M838" s="230">
        <v>4</v>
      </c>
    </row>
    <row r="839" spans="1:13" x14ac:dyDescent="0.3">
      <c r="A839" s="1" t="s">
        <v>286</v>
      </c>
      <c r="B839" s="230">
        <v>0</v>
      </c>
      <c r="C839" s="230">
        <v>1</v>
      </c>
      <c r="D839" s="230">
        <v>1</v>
      </c>
      <c r="E839" s="230">
        <v>2</v>
      </c>
      <c r="F839" s="230">
        <v>2</v>
      </c>
      <c r="G839" s="230">
        <v>3</v>
      </c>
      <c r="H839" s="230">
        <v>3</v>
      </c>
      <c r="I839" s="230">
        <v>3</v>
      </c>
      <c r="J839" s="230">
        <v>9</v>
      </c>
      <c r="K839" s="230">
        <v>9</v>
      </c>
      <c r="L839" s="230">
        <v>10</v>
      </c>
      <c r="M839" s="230">
        <v>10</v>
      </c>
    </row>
    <row r="840" spans="1:13" x14ac:dyDescent="0.3">
      <c r="A840" s="1" t="s">
        <v>348</v>
      </c>
      <c r="B840" s="230">
        <v>0</v>
      </c>
      <c r="C840" s="230">
        <v>4</v>
      </c>
      <c r="D840" s="230">
        <v>6</v>
      </c>
      <c r="E840" s="230">
        <v>10</v>
      </c>
      <c r="F840" s="230">
        <v>10</v>
      </c>
      <c r="G840" s="230">
        <v>11</v>
      </c>
      <c r="H840" s="230">
        <v>11</v>
      </c>
      <c r="I840" s="230">
        <v>11</v>
      </c>
      <c r="J840" s="230">
        <v>12</v>
      </c>
      <c r="K840" s="230">
        <v>12</v>
      </c>
      <c r="L840" s="230">
        <v>13</v>
      </c>
      <c r="M840" s="230">
        <v>13</v>
      </c>
    </row>
    <row r="841" spans="1:13" x14ac:dyDescent="0.3">
      <c r="A841" s="1" t="s">
        <v>254</v>
      </c>
      <c r="B841" s="230">
        <v>3</v>
      </c>
      <c r="C841" s="230">
        <v>15</v>
      </c>
      <c r="D841" s="230">
        <v>44</v>
      </c>
      <c r="E841" s="230">
        <v>60</v>
      </c>
      <c r="F841" s="230">
        <v>67</v>
      </c>
      <c r="G841" s="230">
        <v>69</v>
      </c>
      <c r="H841" s="230">
        <v>71</v>
      </c>
      <c r="I841" s="230">
        <v>72</v>
      </c>
      <c r="J841" s="230">
        <v>74</v>
      </c>
      <c r="K841" s="230">
        <v>78</v>
      </c>
      <c r="L841" s="230">
        <v>93</v>
      </c>
      <c r="M841" s="230">
        <v>98</v>
      </c>
    </row>
    <row r="842" spans="1:13" x14ac:dyDescent="0.3">
      <c r="A842" s="1" t="s">
        <v>287</v>
      </c>
      <c r="B842" s="230">
        <v>0</v>
      </c>
      <c r="C842" s="230">
        <v>0</v>
      </c>
      <c r="D842" s="230">
        <v>3</v>
      </c>
      <c r="E842" s="230">
        <v>3</v>
      </c>
      <c r="F842" s="230">
        <v>4</v>
      </c>
      <c r="G842" s="230">
        <v>5</v>
      </c>
      <c r="H842" s="230">
        <v>5</v>
      </c>
      <c r="I842" s="230">
        <v>9</v>
      </c>
      <c r="J842" s="230">
        <v>10</v>
      </c>
      <c r="K842" s="230">
        <v>10</v>
      </c>
      <c r="L842" s="230">
        <v>12</v>
      </c>
      <c r="M842" s="230">
        <v>12</v>
      </c>
    </row>
    <row r="843" spans="1:13" x14ac:dyDescent="0.3">
      <c r="A843" s="1" t="s">
        <v>288</v>
      </c>
      <c r="B843" s="230">
        <v>0</v>
      </c>
      <c r="C843" s="230">
        <v>1</v>
      </c>
      <c r="D843" s="230">
        <v>1</v>
      </c>
      <c r="E843" s="230">
        <v>1</v>
      </c>
      <c r="F843" s="230">
        <v>2</v>
      </c>
      <c r="G843" s="230">
        <v>2</v>
      </c>
      <c r="H843" s="230">
        <v>2</v>
      </c>
      <c r="I843" s="230">
        <v>3</v>
      </c>
      <c r="J843" s="230">
        <v>3</v>
      </c>
      <c r="K843" s="230">
        <v>3</v>
      </c>
      <c r="L843" s="230">
        <v>4</v>
      </c>
      <c r="M843" s="230">
        <v>4</v>
      </c>
    </row>
    <row r="844" spans="1:13" x14ac:dyDescent="0.3">
      <c r="A844" s="1" t="s">
        <v>255</v>
      </c>
      <c r="B844" s="230">
        <v>0</v>
      </c>
      <c r="C844" s="230">
        <v>0</v>
      </c>
      <c r="D844" s="230">
        <v>1</v>
      </c>
      <c r="E844" s="230">
        <v>1</v>
      </c>
      <c r="F844" s="230">
        <v>4</v>
      </c>
      <c r="G844" s="230">
        <v>4</v>
      </c>
      <c r="H844" s="230">
        <v>4</v>
      </c>
      <c r="I844" s="230">
        <v>4</v>
      </c>
      <c r="J844" s="230">
        <v>5</v>
      </c>
      <c r="K844" s="230">
        <v>5</v>
      </c>
      <c r="L844" s="230">
        <v>5</v>
      </c>
      <c r="M844" s="230">
        <v>5</v>
      </c>
    </row>
    <row r="845" spans="1:13" x14ac:dyDescent="0.3">
      <c r="A845" s="1" t="s">
        <v>266</v>
      </c>
      <c r="B845" s="230">
        <v>0</v>
      </c>
      <c r="C845" s="230">
        <v>3</v>
      </c>
      <c r="D845" s="230">
        <v>4</v>
      </c>
      <c r="E845" s="230">
        <v>4</v>
      </c>
      <c r="F845" s="230">
        <v>4</v>
      </c>
      <c r="G845" s="230">
        <v>14</v>
      </c>
      <c r="H845" s="230">
        <v>14</v>
      </c>
      <c r="I845" s="230">
        <v>15</v>
      </c>
      <c r="J845" s="230">
        <v>17</v>
      </c>
      <c r="K845" s="230">
        <v>18</v>
      </c>
      <c r="L845" s="230">
        <v>19</v>
      </c>
      <c r="M845" s="230">
        <v>19</v>
      </c>
    </row>
    <row r="846" spans="1:13" x14ac:dyDescent="0.3">
      <c r="A846" s="1" t="s">
        <v>314</v>
      </c>
      <c r="B846" s="230">
        <v>0</v>
      </c>
      <c r="C846" s="230">
        <v>4</v>
      </c>
      <c r="D846" s="230">
        <v>4</v>
      </c>
      <c r="E846" s="230">
        <v>4</v>
      </c>
      <c r="F846" s="230">
        <v>4</v>
      </c>
      <c r="G846" s="230">
        <v>4</v>
      </c>
      <c r="H846" s="230">
        <v>4</v>
      </c>
      <c r="I846" s="230">
        <v>4</v>
      </c>
      <c r="J846" s="230">
        <v>4</v>
      </c>
      <c r="K846" s="230">
        <v>5</v>
      </c>
      <c r="L846" s="230">
        <v>5</v>
      </c>
      <c r="M846" s="230">
        <v>5</v>
      </c>
    </row>
    <row r="847" spans="1:13" x14ac:dyDescent="0.3">
      <c r="A847" s="1" t="s">
        <v>289</v>
      </c>
      <c r="B847" s="230">
        <v>0</v>
      </c>
      <c r="C847" s="230">
        <v>0</v>
      </c>
      <c r="D847" s="230">
        <v>0</v>
      </c>
      <c r="E847" s="230">
        <v>0</v>
      </c>
      <c r="F847" s="230">
        <v>0</v>
      </c>
      <c r="G847" s="230">
        <v>9</v>
      </c>
      <c r="H847" s="230">
        <v>9</v>
      </c>
      <c r="I847" s="230">
        <v>9</v>
      </c>
      <c r="J847" s="230">
        <v>9</v>
      </c>
      <c r="K847" s="230">
        <v>9</v>
      </c>
      <c r="L847" s="230">
        <v>9</v>
      </c>
      <c r="M847" s="230">
        <v>9</v>
      </c>
    </row>
    <row r="848" spans="1:13" x14ac:dyDescent="0.3">
      <c r="A848" s="1" t="s">
        <v>290</v>
      </c>
      <c r="B848" s="230">
        <v>4</v>
      </c>
      <c r="C848" s="230">
        <v>18</v>
      </c>
      <c r="D848" s="230">
        <v>18</v>
      </c>
      <c r="E848" s="230">
        <v>23</v>
      </c>
      <c r="F848" s="230">
        <v>30</v>
      </c>
      <c r="G848" s="230">
        <v>39</v>
      </c>
      <c r="H848" s="230">
        <v>46</v>
      </c>
      <c r="I848" s="230">
        <v>48</v>
      </c>
      <c r="J848" s="230">
        <v>54</v>
      </c>
      <c r="K848" s="230">
        <v>60</v>
      </c>
      <c r="L848" s="230">
        <v>66</v>
      </c>
      <c r="M848" s="230">
        <v>73</v>
      </c>
    </row>
    <row r="849" spans="1:13" x14ac:dyDescent="0.3">
      <c r="A849" s="1" t="s">
        <v>415</v>
      </c>
      <c r="B849" s="230">
        <v>6</v>
      </c>
      <c r="C849" s="230">
        <v>9</v>
      </c>
      <c r="D849" s="230">
        <v>10</v>
      </c>
      <c r="E849" s="230">
        <v>20</v>
      </c>
      <c r="F849" s="230">
        <v>24</v>
      </c>
      <c r="G849" s="230">
        <v>29</v>
      </c>
      <c r="H849" s="230">
        <v>29</v>
      </c>
      <c r="I849" s="230">
        <v>31</v>
      </c>
      <c r="J849" s="230">
        <v>33</v>
      </c>
      <c r="K849" s="230">
        <v>37</v>
      </c>
      <c r="L849" s="230">
        <v>44</v>
      </c>
      <c r="M849" s="230">
        <v>45</v>
      </c>
    </row>
    <row r="850" spans="1:13" x14ac:dyDescent="0.3">
      <c r="A850" s="1" t="s">
        <v>398</v>
      </c>
      <c r="B850" s="230">
        <v>0</v>
      </c>
      <c r="C850" s="230">
        <v>1</v>
      </c>
      <c r="D850" s="230">
        <v>1</v>
      </c>
      <c r="E850" s="230">
        <v>2</v>
      </c>
      <c r="F850" s="230">
        <v>2</v>
      </c>
      <c r="G850" s="230">
        <v>2</v>
      </c>
      <c r="H850" s="230">
        <v>2</v>
      </c>
      <c r="I850" s="230">
        <v>3</v>
      </c>
      <c r="J850" s="230">
        <v>3</v>
      </c>
      <c r="K850" s="230">
        <v>18</v>
      </c>
      <c r="L850" s="230">
        <v>18</v>
      </c>
      <c r="M850" s="230">
        <v>18</v>
      </c>
    </row>
    <row r="851" spans="1:13" x14ac:dyDescent="0.3">
      <c r="A851" s="1" t="s">
        <v>399</v>
      </c>
      <c r="B851" s="230">
        <v>7</v>
      </c>
      <c r="C851" s="230">
        <v>7</v>
      </c>
      <c r="D851" s="230">
        <v>7</v>
      </c>
      <c r="E851" s="230">
        <v>7</v>
      </c>
      <c r="F851" s="230">
        <v>7</v>
      </c>
      <c r="G851" s="230">
        <v>7</v>
      </c>
      <c r="H851" s="230">
        <v>7</v>
      </c>
      <c r="I851" s="230">
        <v>7</v>
      </c>
      <c r="J851" s="230">
        <v>7</v>
      </c>
      <c r="K851" s="230">
        <v>7</v>
      </c>
      <c r="L851" s="230">
        <v>7</v>
      </c>
      <c r="M851" s="230">
        <v>15</v>
      </c>
    </row>
    <row r="852" spans="1:13" x14ac:dyDescent="0.3">
      <c r="A852" s="1" t="s">
        <v>293</v>
      </c>
      <c r="B852" s="230">
        <v>25</v>
      </c>
      <c r="C852" s="230">
        <v>25</v>
      </c>
      <c r="D852" s="230">
        <v>25</v>
      </c>
      <c r="E852" s="230">
        <v>25</v>
      </c>
      <c r="F852" s="230">
        <v>25</v>
      </c>
      <c r="G852" s="230">
        <v>25</v>
      </c>
      <c r="H852" s="230">
        <v>25</v>
      </c>
      <c r="I852" s="230">
        <v>25</v>
      </c>
      <c r="J852" s="230">
        <v>25</v>
      </c>
      <c r="K852" s="230">
        <v>25</v>
      </c>
      <c r="L852" s="230">
        <v>25</v>
      </c>
      <c r="M852" s="230">
        <v>25</v>
      </c>
    </row>
    <row r="853" spans="1:13" x14ac:dyDescent="0.3">
      <c r="A853" s="1" t="s">
        <v>277</v>
      </c>
      <c r="B853" s="230">
        <v>0</v>
      </c>
      <c r="C853" s="230">
        <v>0</v>
      </c>
      <c r="D853" s="230">
        <v>0</v>
      </c>
      <c r="E853" s="230">
        <v>4</v>
      </c>
      <c r="F853" s="230">
        <v>4</v>
      </c>
      <c r="G853" s="230">
        <v>4</v>
      </c>
      <c r="H853" s="230">
        <v>6</v>
      </c>
      <c r="I853" s="230">
        <v>37</v>
      </c>
      <c r="J853" s="230">
        <v>37</v>
      </c>
      <c r="K853" s="230">
        <v>37</v>
      </c>
      <c r="L853" s="230">
        <v>37</v>
      </c>
      <c r="M853" s="230">
        <v>37</v>
      </c>
    </row>
    <row r="854" spans="1:13" x14ac:dyDescent="0.3">
      <c r="A854" s="1" t="s">
        <v>267</v>
      </c>
      <c r="B854" s="230">
        <v>1</v>
      </c>
      <c r="C854" s="230">
        <v>1</v>
      </c>
      <c r="D854" s="230">
        <v>2</v>
      </c>
      <c r="E854" s="230">
        <v>4</v>
      </c>
      <c r="F854" s="230">
        <v>4</v>
      </c>
      <c r="G854" s="230">
        <v>6</v>
      </c>
      <c r="H854" s="230">
        <v>6</v>
      </c>
      <c r="I854" s="230">
        <v>6</v>
      </c>
      <c r="J854" s="230">
        <v>7</v>
      </c>
      <c r="K854" s="230">
        <v>7</v>
      </c>
      <c r="L854" s="230">
        <v>7</v>
      </c>
      <c r="M854" s="230">
        <v>7</v>
      </c>
    </row>
    <row r="855" spans="1:13" x14ac:dyDescent="0.3">
      <c r="A855" s="1" t="s">
        <v>295</v>
      </c>
      <c r="B855" s="230">
        <v>0</v>
      </c>
      <c r="C855" s="230">
        <v>0</v>
      </c>
      <c r="D855" s="230">
        <v>1</v>
      </c>
      <c r="E855" s="230">
        <v>3</v>
      </c>
      <c r="F855" s="230">
        <v>5</v>
      </c>
      <c r="G855" s="230">
        <v>10</v>
      </c>
      <c r="H855" s="230">
        <v>10</v>
      </c>
      <c r="I855" s="230">
        <v>10</v>
      </c>
      <c r="J855" s="230">
        <v>16</v>
      </c>
      <c r="K855" s="230">
        <v>17</v>
      </c>
      <c r="L855" s="230">
        <v>19</v>
      </c>
      <c r="M855" s="230">
        <v>19</v>
      </c>
    </row>
    <row r="856" spans="1:13" x14ac:dyDescent="0.3">
      <c r="A856" s="1" t="s">
        <v>315</v>
      </c>
      <c r="B856" s="230">
        <v>1</v>
      </c>
      <c r="C856" s="230">
        <v>1</v>
      </c>
      <c r="D856" s="230">
        <v>1</v>
      </c>
      <c r="E856" s="230">
        <v>1</v>
      </c>
      <c r="F856" s="230">
        <v>2</v>
      </c>
      <c r="G856" s="230">
        <v>7</v>
      </c>
      <c r="H856" s="230">
        <v>9</v>
      </c>
      <c r="I856" s="230">
        <v>9</v>
      </c>
      <c r="J856" s="230">
        <v>9</v>
      </c>
      <c r="K856" s="230">
        <v>10</v>
      </c>
      <c r="L856" s="230">
        <v>10</v>
      </c>
      <c r="M856" s="230">
        <v>10</v>
      </c>
    </row>
    <row r="857" spans="1:13" x14ac:dyDescent="0.3">
      <c r="A857" s="1" t="s">
        <v>297</v>
      </c>
      <c r="B857" s="230">
        <v>0</v>
      </c>
      <c r="C857" s="230">
        <v>1</v>
      </c>
      <c r="D857" s="230">
        <v>5</v>
      </c>
      <c r="E857" s="230">
        <v>7</v>
      </c>
      <c r="F857" s="230">
        <v>8</v>
      </c>
      <c r="G857" s="230">
        <v>12</v>
      </c>
      <c r="H857" s="230">
        <v>12</v>
      </c>
      <c r="I857" s="230">
        <v>12</v>
      </c>
      <c r="J857" s="230">
        <v>13</v>
      </c>
      <c r="K857" s="230">
        <v>13</v>
      </c>
      <c r="L857" s="230">
        <v>14</v>
      </c>
      <c r="M857" s="230">
        <v>14</v>
      </c>
    </row>
    <row r="858" spans="1:13" x14ac:dyDescent="0.3">
      <c r="A858" s="1" t="s">
        <v>429</v>
      </c>
      <c r="B858" s="230">
        <v>5</v>
      </c>
      <c r="C858" s="230">
        <v>5</v>
      </c>
      <c r="D858" s="230">
        <v>5</v>
      </c>
      <c r="E858" s="230">
        <v>5</v>
      </c>
      <c r="F858" s="230">
        <v>5</v>
      </c>
      <c r="G858" s="230">
        <v>5</v>
      </c>
      <c r="H858" s="230">
        <v>5</v>
      </c>
      <c r="I858" s="230">
        <v>5</v>
      </c>
      <c r="J858" s="230">
        <v>5</v>
      </c>
      <c r="K858" s="230">
        <v>5</v>
      </c>
      <c r="L858" s="230">
        <v>5</v>
      </c>
      <c r="M858" s="230">
        <v>5</v>
      </c>
    </row>
    <row r="859" spans="1:13" x14ac:dyDescent="0.3">
      <c r="A859" s="1" t="s">
        <v>379</v>
      </c>
      <c r="B859" s="230">
        <v>0</v>
      </c>
      <c r="C859" s="230">
        <v>0</v>
      </c>
      <c r="D859" s="230">
        <v>0</v>
      </c>
      <c r="E859" s="230">
        <v>0</v>
      </c>
      <c r="F859" s="230">
        <v>0</v>
      </c>
      <c r="G859" s="230">
        <v>5</v>
      </c>
      <c r="H859" s="230">
        <v>5</v>
      </c>
      <c r="I859" s="230">
        <v>5</v>
      </c>
      <c r="J859" s="230">
        <v>5</v>
      </c>
      <c r="K859" s="230">
        <v>5</v>
      </c>
      <c r="L859" s="230">
        <v>5</v>
      </c>
      <c r="M859" s="230">
        <v>5</v>
      </c>
    </row>
    <row r="860" spans="1:13" x14ac:dyDescent="0.3">
      <c r="A860" s="1" t="s">
        <v>358</v>
      </c>
      <c r="B860" s="230">
        <v>0</v>
      </c>
      <c r="C860" s="230">
        <v>0</v>
      </c>
      <c r="D860" s="230">
        <v>0</v>
      </c>
      <c r="E860" s="230">
        <v>0</v>
      </c>
      <c r="F860" s="230">
        <v>0</v>
      </c>
      <c r="G860" s="230">
        <v>3</v>
      </c>
      <c r="H860" s="230">
        <v>3</v>
      </c>
      <c r="I860" s="230">
        <v>3</v>
      </c>
      <c r="J860" s="230">
        <v>3</v>
      </c>
      <c r="K860" s="230">
        <v>3</v>
      </c>
      <c r="L860" s="230">
        <v>3</v>
      </c>
      <c r="M860" s="230">
        <v>5</v>
      </c>
    </row>
    <row r="861" spans="1:13" x14ac:dyDescent="0.3">
      <c r="A861" s="1" t="s">
        <v>325</v>
      </c>
      <c r="B861" s="230">
        <v>0</v>
      </c>
      <c r="C861" s="230">
        <v>1</v>
      </c>
      <c r="D861" s="230">
        <v>1</v>
      </c>
      <c r="E861" s="230">
        <v>2</v>
      </c>
      <c r="F861" s="230">
        <v>2</v>
      </c>
      <c r="G861" s="230">
        <v>3</v>
      </c>
      <c r="H861" s="230">
        <v>3</v>
      </c>
      <c r="I861" s="230">
        <v>3</v>
      </c>
      <c r="J861" s="230">
        <v>4</v>
      </c>
      <c r="K861" s="230">
        <v>4</v>
      </c>
      <c r="L861" s="230">
        <v>5</v>
      </c>
      <c r="M861" s="230">
        <v>5</v>
      </c>
    </row>
    <row r="862" spans="1:13" x14ac:dyDescent="0.3">
      <c r="A862" s="1" t="s">
        <v>385</v>
      </c>
      <c r="B862" s="230">
        <v>-6</v>
      </c>
      <c r="C862" s="230">
        <v>-12</v>
      </c>
      <c r="D862" s="230">
        <v>-18</v>
      </c>
      <c r="E862" s="230">
        <v>-23</v>
      </c>
      <c r="F862" s="230">
        <v>-29</v>
      </c>
      <c r="G862" s="230">
        <v>-35</v>
      </c>
      <c r="H862" s="230">
        <v>-41</v>
      </c>
      <c r="I862" s="230">
        <v>-47</v>
      </c>
      <c r="J862" s="230">
        <v>-53</v>
      </c>
      <c r="K862" s="230">
        <v>-58</v>
      </c>
      <c r="L862" s="230">
        <v>-64</v>
      </c>
      <c r="M862" s="230">
        <v>-70</v>
      </c>
    </row>
    <row r="863" spans="1:13" x14ac:dyDescent="0.3">
      <c r="A863" s="1" t="s">
        <v>430</v>
      </c>
      <c r="B863" s="230">
        <v>-13</v>
      </c>
      <c r="C863" s="230">
        <v>-13</v>
      </c>
      <c r="D863" s="230">
        <v>-36</v>
      </c>
      <c r="E863" s="230">
        <v>-44</v>
      </c>
      <c r="F863" s="230">
        <v>-44</v>
      </c>
      <c r="G863" s="230">
        <v>-80</v>
      </c>
      <c r="H863" s="230">
        <v>-86</v>
      </c>
      <c r="I863" s="230">
        <v>-89</v>
      </c>
      <c r="J863" s="230">
        <v>-89</v>
      </c>
      <c r="K863" s="230">
        <v>-101</v>
      </c>
      <c r="L863" s="230">
        <v>-154</v>
      </c>
      <c r="M863" s="230">
        <v>-163</v>
      </c>
    </row>
    <row r="864" spans="1:13" x14ac:dyDescent="0.3">
      <c r="A864" s="1" t="s">
        <v>431</v>
      </c>
      <c r="B864" s="230">
        <v>-1</v>
      </c>
      <c r="C864" s="230">
        <v>-1</v>
      </c>
      <c r="D864" s="230">
        <v>-1</v>
      </c>
      <c r="E864" s="230">
        <v>-1</v>
      </c>
      <c r="F864" s="230">
        <v>-1</v>
      </c>
      <c r="G864" s="230">
        <v>-1</v>
      </c>
      <c r="H864" s="230">
        <v>-27</v>
      </c>
      <c r="I864" s="230">
        <v>-27</v>
      </c>
      <c r="J864" s="230">
        <v>-29</v>
      </c>
      <c r="K864" s="230">
        <v>-29</v>
      </c>
      <c r="L864" s="230">
        <v>-29</v>
      </c>
      <c r="M864" s="230">
        <v>-45</v>
      </c>
    </row>
    <row r="865" spans="1:13" x14ac:dyDescent="0.3">
      <c r="A865" s="1" t="s">
        <v>388</v>
      </c>
      <c r="B865" s="230">
        <v>-1</v>
      </c>
      <c r="C865" s="230">
        <v>-1</v>
      </c>
      <c r="D865" s="230">
        <v>-2</v>
      </c>
      <c r="E865" s="230">
        <v>-3</v>
      </c>
      <c r="F865" s="230">
        <v>-3</v>
      </c>
      <c r="G865" s="230">
        <v>-4</v>
      </c>
      <c r="H865" s="230">
        <v>-5</v>
      </c>
      <c r="I865" s="230">
        <v>-5</v>
      </c>
      <c r="J865" s="230">
        <v>-6</v>
      </c>
      <c r="K865" s="230">
        <v>-7</v>
      </c>
      <c r="L865" s="230">
        <v>-7</v>
      </c>
      <c r="M865" s="230">
        <v>-8</v>
      </c>
    </row>
    <row r="866" spans="1:13" x14ac:dyDescent="0.3">
      <c r="A866" s="1" t="s">
        <v>339</v>
      </c>
      <c r="B866" s="230">
        <v>-17</v>
      </c>
      <c r="C866" s="230">
        <v>-55</v>
      </c>
      <c r="D866" s="230">
        <v>-96</v>
      </c>
      <c r="E866" s="230">
        <v>-139</v>
      </c>
      <c r="F866" s="230">
        <v>-165</v>
      </c>
      <c r="G866" s="230">
        <v>-236</v>
      </c>
      <c r="H866" s="230">
        <v>-245</v>
      </c>
      <c r="I866" s="230">
        <v>-270</v>
      </c>
      <c r="J866" s="230">
        <v>-298</v>
      </c>
      <c r="K866" s="230">
        <v>-301</v>
      </c>
      <c r="L866" s="230">
        <v>-304</v>
      </c>
      <c r="M866" s="230">
        <v>-330</v>
      </c>
    </row>
    <row r="867" spans="1:13" x14ac:dyDescent="0.3">
      <c r="A867" s="1" t="s">
        <v>340</v>
      </c>
      <c r="B867" s="230">
        <v>0</v>
      </c>
      <c r="C867" s="230">
        <v>0</v>
      </c>
      <c r="D867" s="230">
        <v>-3</v>
      </c>
      <c r="E867" s="230">
        <v>-13</v>
      </c>
      <c r="F867" s="230">
        <v>-23</v>
      </c>
      <c r="G867" s="230">
        <v>-39</v>
      </c>
      <c r="H867" s="230">
        <v>-46</v>
      </c>
      <c r="I867" s="230">
        <v>-46</v>
      </c>
      <c r="J867" s="230">
        <v>-78</v>
      </c>
      <c r="K867" s="230">
        <v>-99</v>
      </c>
      <c r="L867" s="230">
        <v>-109</v>
      </c>
      <c r="M867" s="230">
        <v>-120</v>
      </c>
    </row>
    <row r="868" spans="1:13" x14ac:dyDescent="0.3">
      <c r="A868" s="1" t="s">
        <v>326</v>
      </c>
      <c r="B868" s="230">
        <v>0</v>
      </c>
      <c r="C868" s="230">
        <v>-1</v>
      </c>
      <c r="D868" s="230">
        <v>-1</v>
      </c>
      <c r="E868" s="230">
        <v>-1</v>
      </c>
      <c r="F868" s="230">
        <v>-2</v>
      </c>
      <c r="G868" s="230">
        <v>-2</v>
      </c>
      <c r="H868" s="230">
        <v>-2</v>
      </c>
      <c r="I868" s="230">
        <v>-3</v>
      </c>
      <c r="J868" s="230">
        <v>-3</v>
      </c>
      <c r="K868" s="230">
        <v>-3</v>
      </c>
      <c r="L868" s="230">
        <v>-4</v>
      </c>
      <c r="M868" s="230">
        <v>-4</v>
      </c>
    </row>
    <row r="869" spans="1:13" x14ac:dyDescent="0.3">
      <c r="A869" s="1" t="s">
        <v>301</v>
      </c>
      <c r="B869" s="230">
        <v>0</v>
      </c>
      <c r="C869" s="230">
        <v>0</v>
      </c>
      <c r="D869" s="230">
        <v>0</v>
      </c>
      <c r="E869" s="230">
        <v>0</v>
      </c>
      <c r="F869" s="230">
        <v>0</v>
      </c>
      <c r="G869" s="230">
        <v>-330</v>
      </c>
      <c r="H869" s="230">
        <v>-330</v>
      </c>
      <c r="I869" s="230">
        <v>-330</v>
      </c>
      <c r="J869" s="230">
        <v>-330</v>
      </c>
      <c r="K869" s="230">
        <v>-330</v>
      </c>
      <c r="L869" s="230">
        <v>-330</v>
      </c>
      <c r="M869" s="230">
        <v>-450</v>
      </c>
    </row>
    <row r="870" spans="1:13" x14ac:dyDescent="0.3">
      <c r="A870" s="1" t="s">
        <v>328</v>
      </c>
      <c r="B870" s="230">
        <v>0</v>
      </c>
      <c r="C870" s="230">
        <v>0</v>
      </c>
      <c r="D870" s="230">
        <v>0</v>
      </c>
      <c r="E870" s="230">
        <v>0</v>
      </c>
      <c r="F870" s="230">
        <v>0</v>
      </c>
      <c r="G870" s="230">
        <v>0</v>
      </c>
      <c r="H870" s="230">
        <v>0</v>
      </c>
      <c r="I870" s="230">
        <v>0</v>
      </c>
      <c r="J870" s="230">
        <v>0</v>
      </c>
      <c r="K870" s="230">
        <v>0</v>
      </c>
      <c r="L870" s="230">
        <v>0</v>
      </c>
      <c r="M870" s="230">
        <v>-5</v>
      </c>
    </row>
    <row r="871" spans="1:13" x14ac:dyDescent="0.3">
      <c r="A871" s="1" t="s">
        <v>432</v>
      </c>
      <c r="B871" s="230">
        <v>-44</v>
      </c>
      <c r="C871" s="230">
        <v>-88</v>
      </c>
      <c r="D871" s="230">
        <v>-131</v>
      </c>
      <c r="E871" s="230">
        <v>-175</v>
      </c>
      <c r="F871" s="230">
        <v>-219</v>
      </c>
      <c r="G871" s="230">
        <v>-263</v>
      </c>
      <c r="H871" s="230">
        <v>-306</v>
      </c>
      <c r="I871" s="230">
        <v>-350</v>
      </c>
      <c r="J871" s="230">
        <v>-394</v>
      </c>
      <c r="K871" s="230">
        <v>-438</v>
      </c>
      <c r="L871" s="230">
        <v>-481</v>
      </c>
      <c r="M871" s="230">
        <v>-525</v>
      </c>
    </row>
    <row r="872" spans="1:13" x14ac:dyDescent="0.3">
      <c r="A872" s="1" t="s">
        <v>390</v>
      </c>
      <c r="B872" s="230">
        <v>0</v>
      </c>
      <c r="C872" s="230">
        <v>0</v>
      </c>
      <c r="D872" s="230">
        <v>0</v>
      </c>
      <c r="E872" s="230">
        <v>0</v>
      </c>
      <c r="F872" s="230">
        <v>0</v>
      </c>
      <c r="G872" s="230">
        <v>0</v>
      </c>
      <c r="H872" s="230">
        <v>0</v>
      </c>
      <c r="I872" s="230">
        <v>-32</v>
      </c>
      <c r="J872" s="230">
        <v>-32</v>
      </c>
      <c r="K872" s="230">
        <v>-32</v>
      </c>
      <c r="L872" s="230">
        <v>-35</v>
      </c>
      <c r="M872" s="230">
        <v>-35</v>
      </c>
    </row>
    <row r="873" spans="1:13" x14ac:dyDescent="0.3">
      <c r="B873" s="230"/>
      <c r="C873" s="230"/>
      <c r="D873" s="230"/>
      <c r="E873" s="230"/>
      <c r="F873" s="230"/>
      <c r="G873" s="230"/>
      <c r="H873" s="230"/>
      <c r="I873" s="230"/>
      <c r="J873" s="230"/>
      <c r="K873" s="230"/>
      <c r="L873" s="230"/>
      <c r="M873" s="230"/>
    </row>
    <row r="874" spans="1:13" x14ac:dyDescent="0.3">
      <c r="A874" s="1" t="s">
        <v>433</v>
      </c>
      <c r="B874" s="230"/>
      <c r="C874" s="230"/>
      <c r="D874" s="230"/>
      <c r="E874" s="230"/>
      <c r="F874" s="230"/>
      <c r="G874" s="230"/>
      <c r="H874" s="230"/>
      <c r="I874" s="230"/>
      <c r="J874" s="230"/>
      <c r="K874" s="230"/>
      <c r="L874" s="230"/>
      <c r="M874" s="230"/>
    </row>
    <row r="875" spans="1:13" x14ac:dyDescent="0.3">
      <c r="A875" s="1" t="s">
        <v>247</v>
      </c>
      <c r="B875" s="230">
        <v>2412</v>
      </c>
      <c r="C875" s="230">
        <v>5037</v>
      </c>
      <c r="D875" s="230">
        <v>7976</v>
      </c>
      <c r="E875" s="230">
        <v>10756</v>
      </c>
      <c r="F875" s="230">
        <v>13790</v>
      </c>
      <c r="G875" s="230">
        <v>14347</v>
      </c>
      <c r="H875" s="230">
        <v>17417</v>
      </c>
      <c r="I875" s="230">
        <v>19902</v>
      </c>
      <c r="J875" s="230">
        <v>22960</v>
      </c>
      <c r="K875" s="230">
        <v>25208</v>
      </c>
      <c r="L875" s="230">
        <v>27332</v>
      </c>
      <c r="M875" s="230">
        <v>22867</v>
      </c>
    </row>
    <row r="876" spans="1:13" x14ac:dyDescent="0.3">
      <c r="A876" s="1" t="s">
        <v>265</v>
      </c>
      <c r="B876" s="230">
        <v>1303</v>
      </c>
      <c r="C876" s="230">
        <v>2561</v>
      </c>
      <c r="D876" s="230">
        <v>4006</v>
      </c>
      <c r="E876" s="230">
        <v>5412</v>
      </c>
      <c r="F876" s="230">
        <v>6790</v>
      </c>
      <c r="G876" s="230">
        <v>7019</v>
      </c>
      <c r="H876" s="230">
        <v>8368</v>
      </c>
      <c r="I876" s="230">
        <v>9709</v>
      </c>
      <c r="J876" s="230">
        <v>11295</v>
      </c>
      <c r="K876" s="230">
        <v>12796</v>
      </c>
      <c r="L876" s="230">
        <v>14298</v>
      </c>
      <c r="M876" s="230">
        <v>15824</v>
      </c>
    </row>
    <row r="877" spans="1:13" x14ac:dyDescent="0.3">
      <c r="A877" s="1" t="s">
        <v>279</v>
      </c>
      <c r="B877" s="230">
        <v>353</v>
      </c>
      <c r="C877" s="230">
        <v>643</v>
      </c>
      <c r="D877" s="230">
        <v>968</v>
      </c>
      <c r="E877" s="230">
        <v>1258</v>
      </c>
      <c r="F877" s="230">
        <v>1794</v>
      </c>
      <c r="G877" s="230">
        <v>1983</v>
      </c>
      <c r="H877" s="230">
        <v>2383</v>
      </c>
      <c r="I877" s="230">
        <v>2718</v>
      </c>
      <c r="J877" s="230">
        <v>3055</v>
      </c>
      <c r="K877" s="230">
        <v>3345</v>
      </c>
      <c r="L877" s="230">
        <v>3631</v>
      </c>
      <c r="M877" s="230">
        <v>3936</v>
      </c>
    </row>
    <row r="878" spans="1:13" x14ac:dyDescent="0.3">
      <c r="A878" s="1" t="s">
        <v>360</v>
      </c>
      <c r="B878" s="230">
        <v>87</v>
      </c>
      <c r="C878" s="230">
        <v>175</v>
      </c>
      <c r="D878" s="230">
        <v>270</v>
      </c>
      <c r="E878" s="230">
        <v>364</v>
      </c>
      <c r="F878" s="230">
        <v>459</v>
      </c>
      <c r="G878" s="230">
        <v>51</v>
      </c>
      <c r="H878" s="230">
        <v>59</v>
      </c>
      <c r="I878" s="230">
        <v>63</v>
      </c>
      <c r="J878" s="230">
        <v>68</v>
      </c>
      <c r="K878" s="230">
        <v>73</v>
      </c>
      <c r="L878" s="230">
        <v>84</v>
      </c>
      <c r="M878" s="230">
        <v>90</v>
      </c>
    </row>
    <row r="879" spans="1:13" x14ac:dyDescent="0.3">
      <c r="A879" s="1" t="s">
        <v>280</v>
      </c>
      <c r="B879" s="230">
        <v>88</v>
      </c>
      <c r="C879" s="230">
        <v>158</v>
      </c>
      <c r="D879" s="230">
        <v>389</v>
      </c>
      <c r="E879" s="230">
        <v>536</v>
      </c>
      <c r="F879" s="230">
        <v>651</v>
      </c>
      <c r="G879" s="230">
        <v>734</v>
      </c>
      <c r="H879" s="230">
        <v>902</v>
      </c>
      <c r="I879" s="230">
        <v>958</v>
      </c>
      <c r="J879" s="230">
        <v>1035</v>
      </c>
      <c r="K879" s="230">
        <v>1152</v>
      </c>
      <c r="L879" s="230">
        <v>1250</v>
      </c>
      <c r="M879" s="230">
        <v>1350</v>
      </c>
    </row>
    <row r="880" spans="1:13" x14ac:dyDescent="0.3">
      <c r="A880" s="1" t="s">
        <v>342</v>
      </c>
      <c r="B880" s="230">
        <v>11</v>
      </c>
      <c r="C880" s="230">
        <v>19</v>
      </c>
      <c r="D880" s="230">
        <v>21</v>
      </c>
      <c r="E880" s="230">
        <v>23</v>
      </c>
      <c r="F880" s="230">
        <v>27</v>
      </c>
      <c r="G880" s="230">
        <v>52</v>
      </c>
      <c r="H880" s="230">
        <v>157</v>
      </c>
      <c r="I880" s="230">
        <v>628</v>
      </c>
      <c r="J880" s="230">
        <v>924</v>
      </c>
      <c r="K880" s="230">
        <v>994</v>
      </c>
      <c r="L880" s="230">
        <v>1081</v>
      </c>
      <c r="M880" s="230">
        <v>1200</v>
      </c>
    </row>
    <row r="881" spans="1:13" x14ac:dyDescent="0.3">
      <c r="A881" s="1" t="s">
        <v>343</v>
      </c>
      <c r="B881" s="230">
        <v>51</v>
      </c>
      <c r="C881" s="230">
        <v>84</v>
      </c>
      <c r="D881" s="230">
        <v>195</v>
      </c>
      <c r="E881" s="230">
        <v>213</v>
      </c>
      <c r="F881" s="230">
        <v>218</v>
      </c>
      <c r="G881" s="230">
        <v>221</v>
      </c>
      <c r="H881" s="230">
        <v>224</v>
      </c>
      <c r="I881" s="230">
        <v>226</v>
      </c>
      <c r="J881" s="230">
        <v>229</v>
      </c>
      <c r="K881" s="230">
        <v>238</v>
      </c>
      <c r="L881" s="230">
        <v>244</v>
      </c>
      <c r="M881" s="230">
        <v>250</v>
      </c>
    </row>
    <row r="882" spans="1:13" x14ac:dyDescent="0.3">
      <c r="A882" s="1" t="s">
        <v>372</v>
      </c>
      <c r="B882" s="230">
        <v>13</v>
      </c>
      <c r="C882" s="230">
        <v>25</v>
      </c>
      <c r="D882" s="230">
        <v>38</v>
      </c>
      <c r="E882" s="230">
        <v>50</v>
      </c>
      <c r="F882" s="230">
        <v>63</v>
      </c>
      <c r="G882" s="230">
        <v>75</v>
      </c>
      <c r="H882" s="230">
        <v>88</v>
      </c>
      <c r="I882" s="230">
        <v>100</v>
      </c>
      <c r="J882" s="230">
        <v>113</v>
      </c>
      <c r="K882" s="230">
        <v>160</v>
      </c>
      <c r="L882" s="230">
        <v>173</v>
      </c>
      <c r="M882" s="230">
        <v>185</v>
      </c>
    </row>
    <row r="883" spans="1:13" x14ac:dyDescent="0.3">
      <c r="A883" s="1" t="s">
        <v>281</v>
      </c>
      <c r="B883" s="230">
        <v>65</v>
      </c>
      <c r="C883" s="230">
        <v>98</v>
      </c>
      <c r="D883" s="230">
        <v>130</v>
      </c>
      <c r="E883" s="230">
        <v>166</v>
      </c>
      <c r="F883" s="230">
        <v>254</v>
      </c>
      <c r="G883" s="230">
        <v>327</v>
      </c>
      <c r="H883" s="230">
        <v>374</v>
      </c>
      <c r="I883" s="230">
        <v>380</v>
      </c>
      <c r="J883" s="230">
        <v>396</v>
      </c>
      <c r="K883" s="230">
        <v>405</v>
      </c>
      <c r="L883" s="230">
        <v>451</v>
      </c>
      <c r="M883" s="230">
        <v>500</v>
      </c>
    </row>
    <row r="884" spans="1:13" x14ac:dyDescent="0.3">
      <c r="A884" s="1" t="s">
        <v>331</v>
      </c>
      <c r="B884" s="230">
        <v>46</v>
      </c>
      <c r="C884" s="230">
        <v>64</v>
      </c>
      <c r="D884" s="230">
        <v>120</v>
      </c>
      <c r="E884" s="230">
        <v>169</v>
      </c>
      <c r="F884" s="230">
        <v>235</v>
      </c>
      <c r="G884" s="230">
        <v>287</v>
      </c>
      <c r="H884" s="230">
        <v>301</v>
      </c>
      <c r="I884" s="230">
        <v>317</v>
      </c>
      <c r="J884" s="230">
        <v>343</v>
      </c>
      <c r="K884" s="230">
        <v>381</v>
      </c>
      <c r="L884" s="230">
        <v>410</v>
      </c>
      <c r="M884" s="230">
        <v>445</v>
      </c>
    </row>
    <row r="885" spans="1:13" x14ac:dyDescent="0.3">
      <c r="A885" s="1" t="s">
        <v>282</v>
      </c>
      <c r="B885" s="230">
        <v>9</v>
      </c>
      <c r="C885" s="230">
        <v>19</v>
      </c>
      <c r="D885" s="230">
        <v>22</v>
      </c>
      <c r="E885" s="230">
        <v>25</v>
      </c>
      <c r="F885" s="230">
        <v>37</v>
      </c>
      <c r="G885" s="230">
        <v>46</v>
      </c>
      <c r="H885" s="230">
        <v>49</v>
      </c>
      <c r="I885" s="230">
        <v>52</v>
      </c>
      <c r="J885" s="230">
        <v>55</v>
      </c>
      <c r="K885" s="230">
        <v>58</v>
      </c>
      <c r="L885" s="230">
        <v>60</v>
      </c>
      <c r="M885" s="230">
        <v>63</v>
      </c>
    </row>
    <row r="886" spans="1:13" x14ac:dyDescent="0.3">
      <c r="A886" s="1" t="s">
        <v>251</v>
      </c>
      <c r="B886" s="230">
        <v>0</v>
      </c>
      <c r="C886" s="230">
        <v>716</v>
      </c>
      <c r="D886" s="230">
        <v>1165</v>
      </c>
      <c r="E886" s="230">
        <v>1660</v>
      </c>
      <c r="F886" s="230">
        <v>2079</v>
      </c>
      <c r="G886" s="230">
        <v>2354</v>
      </c>
      <c r="H886" s="230">
        <v>2973</v>
      </c>
      <c r="I886" s="230">
        <v>3393</v>
      </c>
      <c r="J886" s="230">
        <v>3860</v>
      </c>
      <c r="K886" s="230">
        <v>3853</v>
      </c>
      <c r="L886" s="230">
        <v>3793</v>
      </c>
      <c r="M886" s="230">
        <v>4292</v>
      </c>
    </row>
    <row r="887" spans="1:13" x14ac:dyDescent="0.3">
      <c r="A887" s="1" t="s">
        <v>252</v>
      </c>
      <c r="B887" s="230">
        <v>339</v>
      </c>
      <c r="C887" s="230">
        <v>642</v>
      </c>
      <c r="D887" s="230">
        <v>989</v>
      </c>
      <c r="E887" s="230">
        <v>1334</v>
      </c>
      <c r="F887" s="230">
        <v>1724</v>
      </c>
      <c r="G887" s="230">
        <v>1834</v>
      </c>
      <c r="H887" s="230">
        <v>2187</v>
      </c>
      <c r="I887" s="230">
        <v>2571</v>
      </c>
      <c r="J887" s="230">
        <v>2988</v>
      </c>
      <c r="K887" s="230">
        <v>3298</v>
      </c>
      <c r="L887" s="230">
        <v>3600</v>
      </c>
      <c r="M887" s="230">
        <v>3967</v>
      </c>
    </row>
    <row r="888" spans="1:13" x14ac:dyDescent="0.3">
      <c r="A888" s="1" t="s">
        <v>428</v>
      </c>
      <c r="B888" s="230">
        <v>0</v>
      </c>
      <c r="C888" s="230">
        <v>1</v>
      </c>
      <c r="D888" s="230">
        <v>1</v>
      </c>
      <c r="E888" s="230">
        <v>2</v>
      </c>
      <c r="F888" s="230">
        <v>3</v>
      </c>
      <c r="G888" s="230">
        <v>4</v>
      </c>
      <c r="H888" s="230">
        <v>4</v>
      </c>
      <c r="I888" s="230">
        <v>5</v>
      </c>
      <c r="J888" s="230">
        <v>5</v>
      </c>
      <c r="K888" s="230">
        <v>6</v>
      </c>
      <c r="L888" s="230">
        <v>8</v>
      </c>
      <c r="M888" s="230">
        <v>8</v>
      </c>
    </row>
    <row r="889" spans="1:13" x14ac:dyDescent="0.3">
      <c r="A889" s="1" t="s">
        <v>285</v>
      </c>
      <c r="B889" s="230">
        <v>0</v>
      </c>
      <c r="C889" s="230">
        <v>0</v>
      </c>
      <c r="D889" s="230">
        <v>0</v>
      </c>
      <c r="E889" s="230">
        <v>0</v>
      </c>
      <c r="F889" s="230">
        <v>0</v>
      </c>
      <c r="G889" s="230">
        <v>0</v>
      </c>
      <c r="H889" s="230">
        <v>2</v>
      </c>
      <c r="I889" s="230">
        <v>2</v>
      </c>
      <c r="J889" s="230">
        <v>2</v>
      </c>
      <c r="K889" s="230">
        <v>2</v>
      </c>
      <c r="L889" s="230">
        <v>2</v>
      </c>
      <c r="M889" s="230">
        <v>2</v>
      </c>
    </row>
    <row r="890" spans="1:13" x14ac:dyDescent="0.3">
      <c r="A890" s="1" t="s">
        <v>254</v>
      </c>
      <c r="B890" s="230">
        <v>0</v>
      </c>
      <c r="C890" s="230">
        <v>2</v>
      </c>
      <c r="D890" s="230">
        <v>5</v>
      </c>
      <c r="E890" s="230">
        <v>9</v>
      </c>
      <c r="F890" s="230">
        <v>9</v>
      </c>
      <c r="G890" s="230">
        <v>12</v>
      </c>
      <c r="H890" s="230">
        <v>12</v>
      </c>
      <c r="I890" s="230">
        <v>14</v>
      </c>
      <c r="J890" s="230">
        <v>16</v>
      </c>
      <c r="K890" s="230">
        <v>19</v>
      </c>
      <c r="L890" s="230">
        <v>21</v>
      </c>
      <c r="M890" s="230">
        <v>24</v>
      </c>
    </row>
    <row r="891" spans="1:13" x14ac:dyDescent="0.3">
      <c r="A891" s="1" t="s">
        <v>287</v>
      </c>
      <c r="B891" s="230">
        <v>0</v>
      </c>
      <c r="C891" s="230">
        <v>0</v>
      </c>
      <c r="D891" s="230">
        <v>0</v>
      </c>
      <c r="E891" s="230">
        <v>0</v>
      </c>
      <c r="F891" s="230">
        <v>3</v>
      </c>
      <c r="G891" s="230">
        <v>3</v>
      </c>
      <c r="H891" s="230">
        <v>3</v>
      </c>
      <c r="I891" s="230">
        <v>7</v>
      </c>
      <c r="J891" s="230">
        <v>7</v>
      </c>
      <c r="K891" s="230">
        <v>8</v>
      </c>
      <c r="L891" s="230">
        <v>9</v>
      </c>
      <c r="M891" s="230">
        <v>9</v>
      </c>
    </row>
    <row r="892" spans="1:13" x14ac:dyDescent="0.3">
      <c r="A892" s="1" t="s">
        <v>266</v>
      </c>
      <c r="B892" s="230">
        <v>0</v>
      </c>
      <c r="C892" s="230">
        <v>1</v>
      </c>
      <c r="D892" s="230">
        <v>1</v>
      </c>
      <c r="E892" s="230">
        <v>10</v>
      </c>
      <c r="F892" s="230">
        <v>10</v>
      </c>
      <c r="G892" s="230">
        <v>10</v>
      </c>
      <c r="H892" s="230">
        <v>10</v>
      </c>
      <c r="I892" s="230">
        <v>10</v>
      </c>
      <c r="J892" s="230">
        <v>10</v>
      </c>
      <c r="K892" s="230">
        <v>11</v>
      </c>
      <c r="L892" s="230">
        <v>11</v>
      </c>
      <c r="M892" s="230">
        <v>11</v>
      </c>
    </row>
    <row r="893" spans="1:13" x14ac:dyDescent="0.3">
      <c r="A893" s="1" t="s">
        <v>314</v>
      </c>
      <c r="B893" s="230">
        <v>0</v>
      </c>
      <c r="C893" s="230">
        <v>7</v>
      </c>
      <c r="D893" s="230">
        <v>7</v>
      </c>
      <c r="E893" s="230">
        <v>7</v>
      </c>
      <c r="F893" s="230">
        <v>7</v>
      </c>
      <c r="G893" s="230">
        <v>7</v>
      </c>
      <c r="H893" s="230">
        <v>7</v>
      </c>
      <c r="I893" s="230">
        <v>7</v>
      </c>
      <c r="J893" s="230">
        <v>7</v>
      </c>
      <c r="K893" s="230">
        <v>8</v>
      </c>
      <c r="L893" s="230">
        <v>8</v>
      </c>
      <c r="M893" s="230">
        <v>8</v>
      </c>
    </row>
    <row r="894" spans="1:13" x14ac:dyDescent="0.3">
      <c r="A894" s="1" t="s">
        <v>293</v>
      </c>
      <c r="B894" s="230">
        <v>66</v>
      </c>
      <c r="C894" s="230">
        <v>66</v>
      </c>
      <c r="D894" s="230">
        <v>66</v>
      </c>
      <c r="E894" s="230">
        <v>66</v>
      </c>
      <c r="F894" s="230">
        <v>66</v>
      </c>
      <c r="G894" s="230">
        <v>66</v>
      </c>
      <c r="H894" s="230">
        <v>66</v>
      </c>
      <c r="I894" s="230">
        <v>66</v>
      </c>
      <c r="J894" s="230">
        <v>66</v>
      </c>
      <c r="K894" s="230">
        <v>66</v>
      </c>
      <c r="L894" s="230">
        <v>66</v>
      </c>
      <c r="M894" s="230">
        <v>66</v>
      </c>
    </row>
    <row r="895" spans="1:13" x14ac:dyDescent="0.3">
      <c r="A895" s="1" t="s">
        <v>277</v>
      </c>
      <c r="B895" s="230">
        <v>0</v>
      </c>
      <c r="C895" s="230">
        <v>0</v>
      </c>
      <c r="D895" s="230">
        <v>0</v>
      </c>
      <c r="E895" s="230">
        <v>2</v>
      </c>
      <c r="F895" s="230">
        <v>2</v>
      </c>
      <c r="G895" s="230">
        <v>2</v>
      </c>
      <c r="H895" s="230">
        <v>2</v>
      </c>
      <c r="I895" s="230">
        <v>16</v>
      </c>
      <c r="J895" s="230">
        <v>16</v>
      </c>
      <c r="K895" s="230">
        <v>16</v>
      </c>
      <c r="L895" s="230">
        <v>16</v>
      </c>
      <c r="M895" s="230">
        <v>16</v>
      </c>
    </row>
    <row r="896" spans="1:13" x14ac:dyDescent="0.3">
      <c r="A896" s="1" t="s">
        <v>267</v>
      </c>
      <c r="B896" s="230">
        <v>4</v>
      </c>
      <c r="C896" s="230">
        <v>4</v>
      </c>
      <c r="D896" s="230">
        <v>4</v>
      </c>
      <c r="E896" s="230">
        <v>12</v>
      </c>
      <c r="F896" s="230">
        <v>12</v>
      </c>
      <c r="G896" s="230">
        <v>19</v>
      </c>
      <c r="H896" s="230">
        <v>19</v>
      </c>
      <c r="I896" s="230">
        <v>19</v>
      </c>
      <c r="J896" s="230">
        <v>19</v>
      </c>
      <c r="K896" s="230">
        <v>19</v>
      </c>
      <c r="L896" s="230">
        <v>19</v>
      </c>
      <c r="M896" s="230">
        <v>19</v>
      </c>
    </row>
    <row r="897" spans="1:13" x14ac:dyDescent="0.3">
      <c r="A897" s="1" t="s">
        <v>295</v>
      </c>
      <c r="B897" s="230">
        <v>1</v>
      </c>
      <c r="C897" s="230">
        <v>1</v>
      </c>
      <c r="D897" s="230">
        <v>2</v>
      </c>
      <c r="E897" s="230">
        <v>3</v>
      </c>
      <c r="F897" s="230">
        <v>3</v>
      </c>
      <c r="G897" s="230">
        <v>9</v>
      </c>
      <c r="H897" s="230">
        <v>9</v>
      </c>
      <c r="I897" s="230">
        <v>10</v>
      </c>
      <c r="J897" s="230">
        <v>11</v>
      </c>
      <c r="K897" s="230">
        <v>11</v>
      </c>
      <c r="L897" s="230">
        <v>12</v>
      </c>
      <c r="M897" s="230">
        <v>15</v>
      </c>
    </row>
    <row r="898" spans="1:13" x14ac:dyDescent="0.3">
      <c r="A898" s="1" t="s">
        <v>325</v>
      </c>
      <c r="B898" s="230">
        <v>0</v>
      </c>
      <c r="C898" s="230">
        <v>3</v>
      </c>
      <c r="D898" s="230">
        <v>3</v>
      </c>
      <c r="E898" s="230">
        <v>6</v>
      </c>
      <c r="F898" s="230">
        <v>7</v>
      </c>
      <c r="G898" s="230">
        <v>9</v>
      </c>
      <c r="H898" s="230">
        <v>9</v>
      </c>
      <c r="I898" s="230">
        <v>13</v>
      </c>
      <c r="J898" s="230">
        <v>13</v>
      </c>
      <c r="K898" s="230">
        <v>14</v>
      </c>
      <c r="L898" s="230">
        <v>15</v>
      </c>
      <c r="M898" s="230">
        <v>17</v>
      </c>
    </row>
    <row r="899" spans="1:13" x14ac:dyDescent="0.3">
      <c r="A899" s="1" t="s">
        <v>416</v>
      </c>
      <c r="B899" s="230">
        <v>-6</v>
      </c>
      <c r="C899" s="230">
        <v>-11</v>
      </c>
      <c r="D899" s="230">
        <v>-16</v>
      </c>
      <c r="E899" s="230">
        <v>-21</v>
      </c>
      <c r="F899" s="230">
        <v>-26</v>
      </c>
      <c r="G899" s="230">
        <v>-31</v>
      </c>
      <c r="H899" s="230">
        <v>-35</v>
      </c>
      <c r="I899" s="230">
        <v>-40</v>
      </c>
      <c r="J899" s="230">
        <v>-45</v>
      </c>
      <c r="K899" s="230">
        <v>-50</v>
      </c>
      <c r="L899" s="230">
        <v>-55</v>
      </c>
      <c r="M899" s="230">
        <v>-60</v>
      </c>
    </row>
    <row r="900" spans="1:13" x14ac:dyDescent="0.3">
      <c r="A900" s="1" t="s">
        <v>407</v>
      </c>
      <c r="B900" s="230">
        <v>-46</v>
      </c>
      <c r="C900" s="230">
        <v>-92</v>
      </c>
      <c r="D900" s="230">
        <v>-139</v>
      </c>
      <c r="E900" s="230">
        <v>-185</v>
      </c>
      <c r="F900" s="230">
        <v>-231</v>
      </c>
      <c r="G900" s="230">
        <v>-277</v>
      </c>
      <c r="H900" s="230">
        <v>-323</v>
      </c>
      <c r="I900" s="230">
        <v>-369</v>
      </c>
      <c r="J900" s="230">
        <v>-416</v>
      </c>
      <c r="K900" s="230">
        <v>-462</v>
      </c>
      <c r="L900" s="230">
        <v>-508</v>
      </c>
      <c r="M900" s="230">
        <v>-7904</v>
      </c>
    </row>
    <row r="901" spans="1:13" x14ac:dyDescent="0.3">
      <c r="A901" s="1" t="s">
        <v>339</v>
      </c>
      <c r="B901" s="230">
        <v>40</v>
      </c>
      <c r="C901" s="230">
        <v>-123</v>
      </c>
      <c r="D901" s="230">
        <v>-234</v>
      </c>
      <c r="E901" s="230">
        <v>-315</v>
      </c>
      <c r="F901" s="230">
        <v>-344</v>
      </c>
      <c r="G901" s="230">
        <v>-394</v>
      </c>
      <c r="H901" s="230">
        <v>-345</v>
      </c>
      <c r="I901" s="230">
        <v>-874</v>
      </c>
      <c r="J901" s="230">
        <v>-998</v>
      </c>
      <c r="K901" s="230">
        <v>-1088</v>
      </c>
      <c r="L901" s="230">
        <v>-1153</v>
      </c>
      <c r="M901" s="230">
        <v>-1240</v>
      </c>
    </row>
    <row r="902" spans="1:13" x14ac:dyDescent="0.3">
      <c r="A902" s="1" t="s">
        <v>340</v>
      </c>
      <c r="B902" s="230">
        <v>-13</v>
      </c>
      <c r="C902" s="230">
        <v>-25</v>
      </c>
      <c r="D902" s="230">
        <v>-38</v>
      </c>
      <c r="E902" s="230">
        <v>-50</v>
      </c>
      <c r="F902" s="230">
        <v>-63</v>
      </c>
      <c r="G902" s="230">
        <v>-75</v>
      </c>
      <c r="H902" s="230">
        <v>-88</v>
      </c>
      <c r="I902" s="230">
        <v>-100</v>
      </c>
      <c r="J902" s="230">
        <v>-113</v>
      </c>
      <c r="K902" s="230">
        <v>-125</v>
      </c>
      <c r="L902" s="230">
        <v>-138</v>
      </c>
      <c r="M902" s="230">
        <v>-150</v>
      </c>
    </row>
    <row r="903" spans="1:13" x14ac:dyDescent="0.3">
      <c r="A903" s="1" t="s">
        <v>302</v>
      </c>
      <c r="B903" s="230">
        <v>0</v>
      </c>
      <c r="C903" s="230">
        <v>0</v>
      </c>
      <c r="D903" s="230">
        <v>0</v>
      </c>
      <c r="E903" s="230">
        <v>0</v>
      </c>
      <c r="F903" s="230">
        <v>0</v>
      </c>
      <c r="G903" s="230">
        <v>0</v>
      </c>
      <c r="H903" s="230">
        <v>0</v>
      </c>
      <c r="I903" s="230">
        <v>0</v>
      </c>
      <c r="J903" s="230">
        <v>0</v>
      </c>
      <c r="K903" s="230">
        <v>0</v>
      </c>
      <c r="L903" s="230">
        <v>-75</v>
      </c>
      <c r="M903" s="230">
        <v>-75</v>
      </c>
    </row>
    <row r="904" spans="1:13" x14ac:dyDescent="0.3">
      <c r="B904" s="230"/>
      <c r="C904" s="230"/>
      <c r="D904" s="230"/>
      <c r="E904" s="230"/>
      <c r="F904" s="230"/>
      <c r="G904" s="230"/>
      <c r="H904" s="230"/>
      <c r="I904" s="230"/>
      <c r="J904" s="230"/>
      <c r="K904" s="230"/>
      <c r="L904" s="230"/>
      <c r="M904" s="230"/>
    </row>
    <row r="905" spans="1:13" x14ac:dyDescent="0.3">
      <c r="A905" s="1" t="s">
        <v>434</v>
      </c>
      <c r="B905" s="230"/>
      <c r="C905" s="230"/>
      <c r="D905" s="230"/>
      <c r="E905" s="230"/>
      <c r="F905" s="230"/>
      <c r="G905" s="230"/>
      <c r="H905" s="230"/>
      <c r="I905" s="230"/>
      <c r="J905" s="230"/>
      <c r="K905" s="230"/>
      <c r="L905" s="230"/>
      <c r="M905" s="230"/>
    </row>
    <row r="906" spans="1:13" x14ac:dyDescent="0.3">
      <c r="A906" s="1" t="s">
        <v>247</v>
      </c>
      <c r="B906" s="230">
        <v>335</v>
      </c>
      <c r="C906" s="230">
        <v>426</v>
      </c>
      <c r="D906" s="230">
        <v>599</v>
      </c>
      <c r="E906" s="230">
        <v>816</v>
      </c>
      <c r="F906" s="230">
        <v>644</v>
      </c>
      <c r="G906" s="230">
        <v>1232</v>
      </c>
      <c r="H906" s="230">
        <v>1237</v>
      </c>
      <c r="I906" s="230">
        <v>1213</v>
      </c>
      <c r="J906" s="230">
        <v>1472</v>
      </c>
      <c r="K906" s="230">
        <v>2167</v>
      </c>
      <c r="L906" s="230">
        <v>2238</v>
      </c>
      <c r="M906" s="230">
        <v>4825</v>
      </c>
    </row>
    <row r="907" spans="1:13" x14ac:dyDescent="0.3">
      <c r="A907" s="1" t="s">
        <v>265</v>
      </c>
      <c r="B907" s="230">
        <v>0</v>
      </c>
      <c r="C907" s="230">
        <v>0</v>
      </c>
      <c r="D907" s="230">
        <v>0</v>
      </c>
      <c r="E907" s="230">
        <v>0</v>
      </c>
      <c r="F907" s="230">
        <v>0</v>
      </c>
      <c r="G907" s="230">
        <v>0</v>
      </c>
      <c r="H907" s="230">
        <v>0</v>
      </c>
      <c r="I907" s="230">
        <v>0</v>
      </c>
      <c r="J907" s="230">
        <v>0</v>
      </c>
      <c r="K907" s="230">
        <v>0</v>
      </c>
      <c r="L907" s="230">
        <v>0</v>
      </c>
      <c r="M907" s="230">
        <v>1350</v>
      </c>
    </row>
    <row r="908" spans="1:13" x14ac:dyDescent="0.3">
      <c r="A908" s="1" t="s">
        <v>331</v>
      </c>
      <c r="B908" s="230">
        <v>1</v>
      </c>
      <c r="C908" s="230">
        <v>3</v>
      </c>
      <c r="D908" s="230">
        <v>4</v>
      </c>
      <c r="E908" s="230">
        <v>5</v>
      </c>
      <c r="F908" s="230">
        <v>6</v>
      </c>
      <c r="G908" s="230">
        <v>8</v>
      </c>
      <c r="H908" s="230">
        <v>9</v>
      </c>
      <c r="I908" s="230">
        <v>10</v>
      </c>
      <c r="J908" s="230">
        <v>11</v>
      </c>
      <c r="K908" s="230">
        <v>13</v>
      </c>
      <c r="L908" s="230">
        <v>14</v>
      </c>
      <c r="M908" s="230">
        <v>15</v>
      </c>
    </row>
    <row r="909" spans="1:13" x14ac:dyDescent="0.3">
      <c r="A909" s="1" t="s">
        <v>251</v>
      </c>
      <c r="B909" s="230">
        <v>23</v>
      </c>
      <c r="C909" s="230">
        <v>45</v>
      </c>
      <c r="D909" s="230">
        <v>68</v>
      </c>
      <c r="E909" s="230">
        <v>90</v>
      </c>
      <c r="F909" s="230">
        <v>113</v>
      </c>
      <c r="G909" s="230">
        <v>135</v>
      </c>
      <c r="H909" s="230">
        <v>158</v>
      </c>
      <c r="I909" s="230">
        <v>180</v>
      </c>
      <c r="J909" s="230">
        <v>203</v>
      </c>
      <c r="K909" s="230">
        <v>225</v>
      </c>
      <c r="L909" s="230">
        <v>248</v>
      </c>
      <c r="M909" s="230">
        <v>270</v>
      </c>
    </row>
    <row r="910" spans="1:13" x14ac:dyDescent="0.3">
      <c r="A910" s="1" t="s">
        <v>252</v>
      </c>
      <c r="B910" s="230">
        <v>18</v>
      </c>
      <c r="C910" s="230">
        <v>37</v>
      </c>
      <c r="D910" s="230">
        <v>55</v>
      </c>
      <c r="E910" s="230">
        <v>73</v>
      </c>
      <c r="F910" s="230">
        <v>92</v>
      </c>
      <c r="G910" s="230">
        <v>110</v>
      </c>
      <c r="H910" s="230">
        <v>128</v>
      </c>
      <c r="I910" s="230">
        <v>147</v>
      </c>
      <c r="J910" s="230">
        <v>165</v>
      </c>
      <c r="K910" s="230">
        <v>183</v>
      </c>
      <c r="L910" s="230">
        <v>202</v>
      </c>
      <c r="M910" s="230">
        <v>220</v>
      </c>
    </row>
    <row r="911" spans="1:13" x14ac:dyDescent="0.3">
      <c r="A911" s="1" t="s">
        <v>333</v>
      </c>
      <c r="B911" s="230">
        <v>1</v>
      </c>
      <c r="C911" s="230">
        <v>2</v>
      </c>
      <c r="D911" s="230">
        <v>3</v>
      </c>
      <c r="E911" s="230">
        <v>3</v>
      </c>
      <c r="F911" s="230">
        <v>4</v>
      </c>
      <c r="G911" s="230">
        <v>5</v>
      </c>
      <c r="H911" s="230">
        <v>6</v>
      </c>
      <c r="I911" s="230">
        <v>7</v>
      </c>
      <c r="J911" s="230">
        <v>8</v>
      </c>
      <c r="K911" s="230">
        <v>8</v>
      </c>
      <c r="L911" s="230">
        <v>9</v>
      </c>
      <c r="M911" s="230">
        <v>10</v>
      </c>
    </row>
    <row r="912" spans="1:13" x14ac:dyDescent="0.3">
      <c r="A912" s="1" t="s">
        <v>334</v>
      </c>
      <c r="B912" s="230">
        <v>0</v>
      </c>
      <c r="C912" s="230">
        <v>0</v>
      </c>
      <c r="D912" s="230">
        <v>0</v>
      </c>
      <c r="E912" s="230">
        <v>0</v>
      </c>
      <c r="F912" s="230">
        <v>0</v>
      </c>
      <c r="G912" s="230">
        <v>0</v>
      </c>
      <c r="H912" s="230">
        <v>0</v>
      </c>
      <c r="I912" s="230">
        <v>0</v>
      </c>
      <c r="J912" s="230">
        <v>0</v>
      </c>
      <c r="K912" s="230">
        <v>0</v>
      </c>
      <c r="L912" s="230">
        <v>0</v>
      </c>
      <c r="M912" s="230">
        <v>20</v>
      </c>
    </row>
    <row r="913" spans="1:13" x14ac:dyDescent="0.3">
      <c r="A913" s="1" t="s">
        <v>313</v>
      </c>
      <c r="B913" s="230">
        <v>0</v>
      </c>
      <c r="C913" s="230">
        <v>0</v>
      </c>
      <c r="D913" s="230">
        <v>0</v>
      </c>
      <c r="E913" s="230">
        <v>0</v>
      </c>
      <c r="F913" s="230">
        <v>0</v>
      </c>
      <c r="G913" s="230">
        <v>0</v>
      </c>
      <c r="H913" s="230">
        <v>0</v>
      </c>
      <c r="I913" s="230">
        <v>0</v>
      </c>
      <c r="J913" s="230">
        <v>0</v>
      </c>
      <c r="K913" s="230">
        <v>0</v>
      </c>
      <c r="L913" s="230">
        <v>0</v>
      </c>
      <c r="M913" s="230">
        <v>1</v>
      </c>
    </row>
    <row r="914" spans="1:13" x14ac:dyDescent="0.3">
      <c r="A914" s="1" t="s">
        <v>274</v>
      </c>
      <c r="B914" s="230">
        <v>0</v>
      </c>
      <c r="C914" s="230">
        <v>0</v>
      </c>
      <c r="D914" s="230">
        <v>0</v>
      </c>
      <c r="E914" s="230">
        <v>0</v>
      </c>
      <c r="F914" s="230">
        <v>0</v>
      </c>
      <c r="G914" s="230">
        <v>0</v>
      </c>
      <c r="H914" s="230">
        <v>0</v>
      </c>
      <c r="I914" s="230">
        <v>0</v>
      </c>
      <c r="J914" s="230">
        <v>0</v>
      </c>
      <c r="K914" s="230">
        <v>0</v>
      </c>
      <c r="L914" s="230">
        <v>0</v>
      </c>
      <c r="M914" s="230">
        <v>3</v>
      </c>
    </row>
    <row r="915" spans="1:13" x14ac:dyDescent="0.3">
      <c r="A915" s="1" t="s">
        <v>428</v>
      </c>
      <c r="B915" s="230">
        <v>1</v>
      </c>
      <c r="C915" s="230">
        <v>2</v>
      </c>
      <c r="D915" s="230">
        <v>3</v>
      </c>
      <c r="E915" s="230">
        <v>3</v>
      </c>
      <c r="F915" s="230">
        <v>4</v>
      </c>
      <c r="G915" s="230">
        <v>5</v>
      </c>
      <c r="H915" s="230">
        <v>6</v>
      </c>
      <c r="I915" s="230">
        <v>7</v>
      </c>
      <c r="J915" s="230">
        <v>8</v>
      </c>
      <c r="K915" s="230">
        <v>8</v>
      </c>
      <c r="L915" s="230">
        <v>9</v>
      </c>
      <c r="M915" s="230">
        <v>10</v>
      </c>
    </row>
    <row r="916" spans="1:13" x14ac:dyDescent="0.3">
      <c r="A916" s="1" t="s">
        <v>285</v>
      </c>
      <c r="B916" s="230">
        <v>0</v>
      </c>
      <c r="C916" s="230">
        <v>1</v>
      </c>
      <c r="D916" s="230">
        <v>1</v>
      </c>
      <c r="E916" s="230">
        <v>2</v>
      </c>
      <c r="F916" s="230">
        <v>2</v>
      </c>
      <c r="G916" s="230">
        <v>3</v>
      </c>
      <c r="H916" s="230">
        <v>3</v>
      </c>
      <c r="I916" s="230">
        <v>3</v>
      </c>
      <c r="J916" s="230">
        <v>4</v>
      </c>
      <c r="K916" s="230">
        <v>4</v>
      </c>
      <c r="L916" s="230">
        <v>5</v>
      </c>
      <c r="M916" s="230">
        <v>5</v>
      </c>
    </row>
    <row r="917" spans="1:13" x14ac:dyDescent="0.3">
      <c r="A917" s="1" t="s">
        <v>287</v>
      </c>
      <c r="B917" s="230">
        <v>0</v>
      </c>
      <c r="C917" s="230">
        <v>0</v>
      </c>
      <c r="D917" s="230">
        <v>0</v>
      </c>
      <c r="E917" s="230">
        <v>0</v>
      </c>
      <c r="F917" s="230">
        <v>0</v>
      </c>
      <c r="G917" s="230">
        <v>0</v>
      </c>
      <c r="H917" s="230">
        <v>0</v>
      </c>
      <c r="I917" s="230">
        <v>0</v>
      </c>
      <c r="J917" s="230">
        <v>0</v>
      </c>
      <c r="K917" s="230">
        <v>0</v>
      </c>
      <c r="L917" s="230">
        <v>0</v>
      </c>
      <c r="M917" s="230">
        <v>20</v>
      </c>
    </row>
    <row r="918" spans="1:13" x14ac:dyDescent="0.3">
      <c r="A918" s="1" t="s">
        <v>266</v>
      </c>
      <c r="B918" s="230">
        <v>3</v>
      </c>
      <c r="C918" s="230">
        <v>5</v>
      </c>
      <c r="D918" s="230">
        <v>8</v>
      </c>
      <c r="E918" s="230">
        <v>10</v>
      </c>
      <c r="F918" s="230">
        <v>13</v>
      </c>
      <c r="G918" s="230">
        <v>15</v>
      </c>
      <c r="H918" s="230">
        <v>18</v>
      </c>
      <c r="I918" s="230">
        <v>20</v>
      </c>
      <c r="J918" s="230">
        <v>23</v>
      </c>
      <c r="K918" s="230">
        <v>25</v>
      </c>
      <c r="L918" s="230">
        <v>28</v>
      </c>
      <c r="M918" s="230">
        <v>30</v>
      </c>
    </row>
    <row r="919" spans="1:13" x14ac:dyDescent="0.3">
      <c r="A919" s="1" t="s">
        <v>289</v>
      </c>
      <c r="B919" s="230">
        <v>0</v>
      </c>
      <c r="C919" s="230">
        <v>0</v>
      </c>
      <c r="D919" s="230">
        <v>1</v>
      </c>
      <c r="E919" s="230">
        <v>1</v>
      </c>
      <c r="F919" s="230">
        <v>1</v>
      </c>
      <c r="G919" s="230">
        <v>1</v>
      </c>
      <c r="H919" s="230">
        <v>1</v>
      </c>
      <c r="I919" s="230">
        <v>1</v>
      </c>
      <c r="J919" s="230">
        <v>2</v>
      </c>
      <c r="K919" s="230">
        <v>2</v>
      </c>
      <c r="L919" s="230">
        <v>2</v>
      </c>
      <c r="M919" s="230">
        <v>2</v>
      </c>
    </row>
    <row r="920" spans="1:13" x14ac:dyDescent="0.3">
      <c r="A920" s="1" t="s">
        <v>415</v>
      </c>
      <c r="B920" s="230">
        <v>0</v>
      </c>
      <c r="C920" s="230">
        <v>0</v>
      </c>
      <c r="D920" s="230">
        <v>0</v>
      </c>
      <c r="E920" s="230">
        <v>0</v>
      </c>
      <c r="F920" s="230">
        <v>0</v>
      </c>
      <c r="G920" s="230">
        <v>0</v>
      </c>
      <c r="H920" s="230">
        <v>0</v>
      </c>
      <c r="I920" s="230">
        <v>0</v>
      </c>
      <c r="J920" s="230">
        <v>0</v>
      </c>
      <c r="K920" s="230">
        <v>0</v>
      </c>
      <c r="L920" s="230">
        <v>0</v>
      </c>
      <c r="M920" s="230">
        <v>75</v>
      </c>
    </row>
    <row r="921" spans="1:13" x14ac:dyDescent="0.3">
      <c r="A921" s="1" t="s">
        <v>435</v>
      </c>
      <c r="B921" s="230">
        <v>20</v>
      </c>
      <c r="C921" s="230">
        <v>347</v>
      </c>
      <c r="D921" s="230">
        <v>455</v>
      </c>
      <c r="E921" s="230">
        <v>661</v>
      </c>
      <c r="F921" s="230">
        <v>666</v>
      </c>
      <c r="G921" s="230">
        <v>1271</v>
      </c>
      <c r="H921" s="230">
        <v>1374</v>
      </c>
      <c r="I921" s="230">
        <v>1441</v>
      </c>
      <c r="J921" s="230">
        <v>1453</v>
      </c>
      <c r="K921" s="230">
        <v>1966</v>
      </c>
      <c r="L921" s="230">
        <v>1976</v>
      </c>
      <c r="M921" s="230">
        <v>2325</v>
      </c>
    </row>
    <row r="922" spans="1:13" x14ac:dyDescent="0.3">
      <c r="A922" s="1" t="s">
        <v>436</v>
      </c>
      <c r="B922" s="230">
        <v>0</v>
      </c>
      <c r="C922" s="230">
        <v>0</v>
      </c>
      <c r="D922" s="230">
        <v>0</v>
      </c>
      <c r="E922" s="230">
        <v>0</v>
      </c>
      <c r="F922" s="230">
        <v>0</v>
      </c>
      <c r="G922" s="230">
        <v>0</v>
      </c>
      <c r="H922" s="230">
        <v>0</v>
      </c>
      <c r="I922" s="230">
        <v>0</v>
      </c>
      <c r="J922" s="230">
        <v>0</v>
      </c>
      <c r="K922" s="230">
        <v>0</v>
      </c>
      <c r="L922" s="230">
        <v>20</v>
      </c>
      <c r="M922" s="230">
        <v>20</v>
      </c>
    </row>
    <row r="923" spans="1:13" x14ac:dyDescent="0.3">
      <c r="A923" s="1" t="s">
        <v>399</v>
      </c>
      <c r="B923" s="230">
        <v>437</v>
      </c>
      <c r="C923" s="230">
        <v>437</v>
      </c>
      <c r="D923" s="230">
        <v>437</v>
      </c>
      <c r="E923" s="230">
        <v>445</v>
      </c>
      <c r="F923" s="230">
        <v>455</v>
      </c>
      <c r="G923" s="230">
        <v>455</v>
      </c>
      <c r="H923" s="230">
        <v>455</v>
      </c>
      <c r="I923" s="230">
        <v>455</v>
      </c>
      <c r="J923" s="230">
        <v>455</v>
      </c>
      <c r="K923" s="230">
        <v>455</v>
      </c>
      <c r="L923" s="230">
        <v>455</v>
      </c>
      <c r="M923" s="230">
        <v>723</v>
      </c>
    </row>
    <row r="924" spans="1:13" x14ac:dyDescent="0.3">
      <c r="A924" s="1" t="s">
        <v>293</v>
      </c>
      <c r="B924" s="230">
        <v>0</v>
      </c>
      <c r="C924" s="230">
        <v>0</v>
      </c>
      <c r="D924" s="230">
        <v>0</v>
      </c>
      <c r="E924" s="230">
        <v>0</v>
      </c>
      <c r="F924" s="230">
        <v>0</v>
      </c>
      <c r="G924" s="230">
        <v>0</v>
      </c>
      <c r="H924" s="230">
        <v>0</v>
      </c>
      <c r="I924" s="230">
        <v>0</v>
      </c>
      <c r="J924" s="230">
        <v>0</v>
      </c>
      <c r="K924" s="230">
        <v>0</v>
      </c>
      <c r="L924" s="230">
        <v>0</v>
      </c>
      <c r="M924" s="230">
        <v>15</v>
      </c>
    </row>
    <row r="925" spans="1:13" x14ac:dyDescent="0.3">
      <c r="A925" s="1" t="s">
        <v>294</v>
      </c>
      <c r="B925" s="230">
        <v>20</v>
      </c>
      <c r="C925" s="230">
        <v>31</v>
      </c>
      <c r="D925" s="230">
        <v>46</v>
      </c>
      <c r="E925" s="230">
        <v>50</v>
      </c>
      <c r="F925" s="230">
        <v>54</v>
      </c>
      <c r="G925" s="230">
        <v>70</v>
      </c>
      <c r="H925" s="230">
        <v>121</v>
      </c>
      <c r="I925" s="230">
        <v>133</v>
      </c>
      <c r="J925" s="230">
        <v>133</v>
      </c>
      <c r="K925" s="230">
        <v>139</v>
      </c>
      <c r="L925" s="230">
        <v>139</v>
      </c>
      <c r="M925" s="230">
        <v>173</v>
      </c>
    </row>
    <row r="926" spans="1:13" x14ac:dyDescent="0.3">
      <c r="A926" s="1" t="s">
        <v>392</v>
      </c>
      <c r="B926" s="230">
        <v>1</v>
      </c>
      <c r="C926" s="230">
        <v>2</v>
      </c>
      <c r="D926" s="230">
        <v>3</v>
      </c>
      <c r="E926" s="230">
        <v>3</v>
      </c>
      <c r="F926" s="230">
        <v>4</v>
      </c>
      <c r="G926" s="230">
        <v>5</v>
      </c>
      <c r="H926" s="230">
        <v>6</v>
      </c>
      <c r="I926" s="230">
        <v>7</v>
      </c>
      <c r="J926" s="230">
        <v>8</v>
      </c>
      <c r="K926" s="230">
        <v>8</v>
      </c>
      <c r="L926" s="230">
        <v>9</v>
      </c>
      <c r="M926" s="230">
        <v>10</v>
      </c>
    </row>
    <row r="927" spans="1:13" x14ac:dyDescent="0.3">
      <c r="A927" s="1" t="s">
        <v>437</v>
      </c>
      <c r="B927" s="230">
        <v>6</v>
      </c>
      <c r="C927" s="230">
        <v>12</v>
      </c>
      <c r="D927" s="230">
        <v>18</v>
      </c>
      <c r="E927" s="230">
        <v>23</v>
      </c>
      <c r="F927" s="230">
        <v>29</v>
      </c>
      <c r="G927" s="230">
        <v>35</v>
      </c>
      <c r="H927" s="230">
        <v>41</v>
      </c>
      <c r="I927" s="230">
        <v>47</v>
      </c>
      <c r="J927" s="230">
        <v>53</v>
      </c>
      <c r="K927" s="230">
        <v>58</v>
      </c>
      <c r="L927" s="230">
        <v>64</v>
      </c>
      <c r="M927" s="230">
        <v>70</v>
      </c>
    </row>
    <row r="928" spans="1:13" x14ac:dyDescent="0.3">
      <c r="A928" s="1" t="s">
        <v>438</v>
      </c>
      <c r="B928" s="230">
        <v>0</v>
      </c>
      <c r="C928" s="230">
        <v>0</v>
      </c>
      <c r="D928" s="230">
        <v>261</v>
      </c>
      <c r="E928" s="230">
        <v>261</v>
      </c>
      <c r="F928" s="230">
        <v>261</v>
      </c>
      <c r="G928" s="230">
        <v>261</v>
      </c>
      <c r="H928" s="230">
        <v>261</v>
      </c>
      <c r="I928" s="230">
        <v>261</v>
      </c>
      <c r="J928" s="230">
        <v>578</v>
      </c>
      <c r="K928" s="230">
        <v>580</v>
      </c>
      <c r="L928" s="230">
        <v>580</v>
      </c>
      <c r="M928" s="230">
        <v>587</v>
      </c>
    </row>
    <row r="929" spans="1:13" x14ac:dyDescent="0.3">
      <c r="A929" s="1" t="s">
        <v>277</v>
      </c>
      <c r="B929" s="230">
        <v>4</v>
      </c>
      <c r="C929" s="230">
        <v>5</v>
      </c>
      <c r="D929" s="230">
        <v>6</v>
      </c>
      <c r="E929" s="230">
        <v>11</v>
      </c>
      <c r="F929" s="230">
        <v>12</v>
      </c>
      <c r="G929" s="230">
        <v>16</v>
      </c>
      <c r="H929" s="230">
        <v>17</v>
      </c>
      <c r="I929" s="230">
        <v>18</v>
      </c>
      <c r="J929" s="230">
        <v>22</v>
      </c>
      <c r="K929" s="230">
        <v>23</v>
      </c>
      <c r="L929" s="230">
        <v>24</v>
      </c>
      <c r="M929" s="230">
        <v>27</v>
      </c>
    </row>
    <row r="930" spans="1:13" x14ac:dyDescent="0.3">
      <c r="A930" s="1" t="s">
        <v>267</v>
      </c>
      <c r="B930" s="230">
        <v>6</v>
      </c>
      <c r="C930" s="230">
        <v>7</v>
      </c>
      <c r="D930" s="230">
        <v>8</v>
      </c>
      <c r="E930" s="230">
        <v>8</v>
      </c>
      <c r="F930" s="230">
        <v>9</v>
      </c>
      <c r="G930" s="230">
        <v>15</v>
      </c>
      <c r="H930" s="230">
        <v>16</v>
      </c>
      <c r="I930" s="230">
        <v>17</v>
      </c>
      <c r="J930" s="230">
        <v>18</v>
      </c>
      <c r="K930" s="230">
        <v>19</v>
      </c>
      <c r="L930" s="230">
        <v>19</v>
      </c>
      <c r="M930" s="230">
        <v>20</v>
      </c>
    </row>
    <row r="931" spans="1:13" x14ac:dyDescent="0.3">
      <c r="A931" s="1" t="s">
        <v>295</v>
      </c>
      <c r="B931" s="230">
        <v>5</v>
      </c>
      <c r="C931" s="230">
        <v>7</v>
      </c>
      <c r="D931" s="230">
        <v>7</v>
      </c>
      <c r="E931" s="230">
        <v>15</v>
      </c>
      <c r="F931" s="230">
        <v>16</v>
      </c>
      <c r="G931" s="230">
        <v>19</v>
      </c>
      <c r="H931" s="230">
        <v>20</v>
      </c>
      <c r="I931" s="230">
        <v>26</v>
      </c>
      <c r="J931" s="230">
        <v>28</v>
      </c>
      <c r="K931" s="230">
        <v>37</v>
      </c>
      <c r="L931" s="230">
        <v>52</v>
      </c>
      <c r="M931" s="230">
        <v>100</v>
      </c>
    </row>
    <row r="932" spans="1:13" x14ac:dyDescent="0.3">
      <c r="A932" s="1" t="s">
        <v>356</v>
      </c>
      <c r="B932" s="230">
        <v>0</v>
      </c>
      <c r="C932" s="230">
        <v>0</v>
      </c>
      <c r="D932" s="230">
        <v>0</v>
      </c>
      <c r="E932" s="230">
        <v>0</v>
      </c>
      <c r="F932" s="230">
        <v>0</v>
      </c>
      <c r="G932" s="230">
        <v>0</v>
      </c>
      <c r="H932" s="230">
        <v>0</v>
      </c>
      <c r="I932" s="230">
        <v>0</v>
      </c>
      <c r="J932" s="230">
        <v>0</v>
      </c>
      <c r="K932" s="230">
        <v>0</v>
      </c>
      <c r="L932" s="230">
        <v>0</v>
      </c>
      <c r="M932" s="230">
        <v>40</v>
      </c>
    </row>
    <row r="933" spans="1:13" x14ac:dyDescent="0.3">
      <c r="A933" s="1" t="s">
        <v>297</v>
      </c>
      <c r="B933" s="230">
        <v>0</v>
      </c>
      <c r="C933" s="230">
        <v>2</v>
      </c>
      <c r="D933" s="230">
        <v>2</v>
      </c>
      <c r="E933" s="230">
        <v>6</v>
      </c>
      <c r="F933" s="230">
        <v>6</v>
      </c>
      <c r="G933" s="230">
        <v>6</v>
      </c>
      <c r="H933" s="230">
        <v>6</v>
      </c>
      <c r="I933" s="230">
        <v>6</v>
      </c>
      <c r="J933" s="230">
        <v>6</v>
      </c>
      <c r="K933" s="230">
        <v>6</v>
      </c>
      <c r="L933" s="230">
        <v>9</v>
      </c>
      <c r="M933" s="230">
        <v>10</v>
      </c>
    </row>
    <row r="934" spans="1:13" x14ac:dyDescent="0.3">
      <c r="A934" s="1" t="s">
        <v>439</v>
      </c>
      <c r="B934" s="230">
        <v>26</v>
      </c>
      <c r="C934" s="230">
        <v>28</v>
      </c>
      <c r="D934" s="230">
        <v>66</v>
      </c>
      <c r="E934" s="230">
        <v>98</v>
      </c>
      <c r="F934" s="230">
        <v>110</v>
      </c>
      <c r="G934" s="230">
        <v>178</v>
      </c>
      <c r="H934" s="230">
        <v>218</v>
      </c>
      <c r="I934" s="230">
        <v>241</v>
      </c>
      <c r="J934" s="230">
        <v>298</v>
      </c>
      <c r="K934" s="230">
        <v>448</v>
      </c>
      <c r="L934" s="230">
        <v>505</v>
      </c>
      <c r="M934" s="230">
        <v>674</v>
      </c>
    </row>
    <row r="935" spans="1:13" x14ac:dyDescent="0.3">
      <c r="A935" s="1" t="s">
        <v>357</v>
      </c>
      <c r="B935" s="230">
        <v>0</v>
      </c>
      <c r="C935" s="230">
        <v>0</v>
      </c>
      <c r="D935" s="230">
        <v>0</v>
      </c>
      <c r="E935" s="230">
        <v>0</v>
      </c>
      <c r="F935" s="230">
        <v>0</v>
      </c>
      <c r="G935" s="230">
        <v>0</v>
      </c>
      <c r="H935" s="230">
        <v>10</v>
      </c>
      <c r="I935" s="230">
        <v>10</v>
      </c>
      <c r="J935" s="230">
        <v>50</v>
      </c>
      <c r="K935" s="230">
        <v>50</v>
      </c>
      <c r="L935" s="230">
        <v>60</v>
      </c>
      <c r="M935" s="230">
        <v>115</v>
      </c>
    </row>
    <row r="936" spans="1:13" x14ac:dyDescent="0.3">
      <c r="A936" s="1" t="s">
        <v>429</v>
      </c>
      <c r="B936" s="230">
        <v>0</v>
      </c>
      <c r="C936" s="230">
        <v>0</v>
      </c>
      <c r="D936" s="230">
        <v>0</v>
      </c>
      <c r="E936" s="230">
        <v>11</v>
      </c>
      <c r="F936" s="230">
        <v>11</v>
      </c>
      <c r="G936" s="230">
        <v>11</v>
      </c>
      <c r="H936" s="230">
        <v>11</v>
      </c>
      <c r="I936" s="230">
        <v>11</v>
      </c>
      <c r="J936" s="230">
        <v>11</v>
      </c>
      <c r="K936" s="230">
        <v>12</v>
      </c>
      <c r="L936" s="230">
        <v>12</v>
      </c>
      <c r="M936" s="230">
        <v>80</v>
      </c>
    </row>
    <row r="937" spans="1:13" x14ac:dyDescent="0.3">
      <c r="A937" s="1" t="s">
        <v>440</v>
      </c>
      <c r="B937" s="230">
        <v>0</v>
      </c>
      <c r="C937" s="230">
        <v>0</v>
      </c>
      <c r="D937" s="230">
        <v>0</v>
      </c>
      <c r="E937" s="230">
        <v>0</v>
      </c>
      <c r="F937" s="230">
        <v>0</v>
      </c>
      <c r="G937" s="230">
        <v>0</v>
      </c>
      <c r="H937" s="230">
        <v>0</v>
      </c>
      <c r="I937" s="230">
        <v>0</v>
      </c>
      <c r="J937" s="230">
        <v>0</v>
      </c>
      <c r="K937" s="230">
        <v>0</v>
      </c>
      <c r="L937" s="230">
        <v>0</v>
      </c>
      <c r="M937" s="230">
        <v>15</v>
      </c>
    </row>
    <row r="938" spans="1:13" x14ac:dyDescent="0.3">
      <c r="A938" s="1" t="s">
        <v>363</v>
      </c>
      <c r="B938" s="230">
        <v>48</v>
      </c>
      <c r="C938" s="230">
        <v>48</v>
      </c>
      <c r="D938" s="230">
        <v>53</v>
      </c>
      <c r="E938" s="230">
        <v>66</v>
      </c>
      <c r="F938" s="230">
        <v>95</v>
      </c>
      <c r="G938" s="230">
        <v>161</v>
      </c>
      <c r="H938" s="230">
        <v>177</v>
      </c>
      <c r="I938" s="230">
        <v>185</v>
      </c>
      <c r="J938" s="230">
        <v>210</v>
      </c>
      <c r="K938" s="230">
        <v>263</v>
      </c>
      <c r="L938" s="230">
        <v>263</v>
      </c>
      <c r="M938" s="230">
        <v>340</v>
      </c>
    </row>
    <row r="939" spans="1:13" x14ac:dyDescent="0.3">
      <c r="A939" s="1" t="s">
        <v>379</v>
      </c>
      <c r="B939" s="230">
        <v>21</v>
      </c>
      <c r="C939" s="230">
        <v>32</v>
      </c>
      <c r="D939" s="230">
        <v>50</v>
      </c>
      <c r="E939" s="230">
        <v>111</v>
      </c>
      <c r="F939" s="230">
        <v>143</v>
      </c>
      <c r="G939" s="230">
        <v>187</v>
      </c>
      <c r="H939" s="230">
        <v>215</v>
      </c>
      <c r="I939" s="230">
        <v>245</v>
      </c>
      <c r="J939" s="230">
        <v>264</v>
      </c>
      <c r="K939" s="230">
        <v>463</v>
      </c>
      <c r="L939" s="230">
        <v>578</v>
      </c>
      <c r="M939" s="230">
        <v>650</v>
      </c>
    </row>
    <row r="940" spans="1:13" x14ac:dyDescent="0.3">
      <c r="A940" s="1" t="s">
        <v>358</v>
      </c>
      <c r="B940" s="230">
        <v>4</v>
      </c>
      <c r="C940" s="230">
        <v>4</v>
      </c>
      <c r="D940" s="230">
        <v>5</v>
      </c>
      <c r="E940" s="230">
        <v>10</v>
      </c>
      <c r="F940" s="230">
        <v>12</v>
      </c>
      <c r="G940" s="230">
        <v>18</v>
      </c>
      <c r="H940" s="230">
        <v>24</v>
      </c>
      <c r="I940" s="230">
        <v>24</v>
      </c>
      <c r="J940" s="230">
        <v>26</v>
      </c>
      <c r="K940" s="230">
        <v>28</v>
      </c>
      <c r="L940" s="230">
        <v>32</v>
      </c>
      <c r="M940" s="230">
        <v>35</v>
      </c>
    </row>
    <row r="941" spans="1:13" x14ac:dyDescent="0.3">
      <c r="A941" s="1" t="s">
        <v>421</v>
      </c>
      <c r="B941" s="230">
        <v>0</v>
      </c>
      <c r="C941" s="230">
        <v>1</v>
      </c>
      <c r="D941" s="230">
        <v>1</v>
      </c>
      <c r="E941" s="230">
        <v>2</v>
      </c>
      <c r="F941" s="230">
        <v>2</v>
      </c>
      <c r="G941" s="230">
        <v>3</v>
      </c>
      <c r="H941" s="230">
        <v>3</v>
      </c>
      <c r="I941" s="230">
        <v>3</v>
      </c>
      <c r="J941" s="230">
        <v>4</v>
      </c>
      <c r="K941" s="230">
        <v>4</v>
      </c>
      <c r="L941" s="230">
        <v>6</v>
      </c>
      <c r="M941" s="230">
        <v>35</v>
      </c>
    </row>
    <row r="942" spans="1:13" x14ac:dyDescent="0.3">
      <c r="A942" s="1" t="s">
        <v>441</v>
      </c>
      <c r="B942" s="230">
        <v>9</v>
      </c>
      <c r="C942" s="230">
        <v>12</v>
      </c>
      <c r="D942" s="230">
        <v>13</v>
      </c>
      <c r="E942" s="230">
        <v>22</v>
      </c>
      <c r="F942" s="230">
        <v>28</v>
      </c>
      <c r="G942" s="230">
        <v>30</v>
      </c>
      <c r="H942" s="230">
        <v>33</v>
      </c>
      <c r="I942" s="230">
        <v>40</v>
      </c>
      <c r="J942" s="230">
        <v>57</v>
      </c>
      <c r="K942" s="230">
        <v>61</v>
      </c>
      <c r="L942" s="230">
        <v>63</v>
      </c>
      <c r="M942" s="230">
        <v>175</v>
      </c>
    </row>
    <row r="943" spans="1:13" x14ac:dyDescent="0.3">
      <c r="A943" s="1" t="s">
        <v>350</v>
      </c>
      <c r="B943" s="230">
        <v>0</v>
      </c>
      <c r="C943" s="230">
        <v>1</v>
      </c>
      <c r="D943" s="230">
        <v>1</v>
      </c>
      <c r="E943" s="230">
        <v>2</v>
      </c>
      <c r="F943" s="230">
        <v>2</v>
      </c>
      <c r="G943" s="230">
        <v>5</v>
      </c>
      <c r="H943" s="230">
        <v>6</v>
      </c>
      <c r="I943" s="230">
        <v>7</v>
      </c>
      <c r="J943" s="230">
        <v>9</v>
      </c>
      <c r="K943" s="230">
        <v>15</v>
      </c>
      <c r="L943" s="230">
        <v>15</v>
      </c>
      <c r="M943" s="230">
        <v>35</v>
      </c>
    </row>
    <row r="944" spans="1:13" x14ac:dyDescent="0.3">
      <c r="A944" s="1" t="s">
        <v>380</v>
      </c>
      <c r="B944" s="230">
        <v>0</v>
      </c>
      <c r="C944" s="230">
        <v>0</v>
      </c>
      <c r="D944" s="230">
        <v>0</v>
      </c>
      <c r="E944" s="230">
        <v>0</v>
      </c>
      <c r="F944" s="230">
        <v>0</v>
      </c>
      <c r="G944" s="230">
        <v>0</v>
      </c>
      <c r="H944" s="230">
        <v>0</v>
      </c>
      <c r="I944" s="230">
        <v>0</v>
      </c>
      <c r="J944" s="230">
        <v>0</v>
      </c>
      <c r="K944" s="230">
        <v>0</v>
      </c>
      <c r="L944" s="230">
        <v>0</v>
      </c>
      <c r="M944" s="230">
        <v>5</v>
      </c>
    </row>
    <row r="945" spans="1:13" x14ac:dyDescent="0.3">
      <c r="A945" s="1" t="s">
        <v>316</v>
      </c>
      <c r="B945" s="230">
        <v>0</v>
      </c>
      <c r="C945" s="230">
        <v>0</v>
      </c>
      <c r="D945" s="230">
        <v>0</v>
      </c>
      <c r="E945" s="230">
        <v>0</v>
      </c>
      <c r="F945" s="230">
        <v>0</v>
      </c>
      <c r="G945" s="230">
        <v>1</v>
      </c>
      <c r="H945" s="230">
        <v>1</v>
      </c>
      <c r="I945" s="230">
        <v>1</v>
      </c>
      <c r="J945" s="230">
        <v>1</v>
      </c>
      <c r="K945" s="230">
        <v>5</v>
      </c>
      <c r="L945" s="230">
        <v>5</v>
      </c>
      <c r="M945" s="230">
        <v>5</v>
      </c>
    </row>
    <row r="946" spans="1:13" x14ac:dyDescent="0.3">
      <c r="A946" s="1" t="s">
        <v>442</v>
      </c>
      <c r="B946" s="230">
        <v>0</v>
      </c>
      <c r="C946" s="230">
        <v>0</v>
      </c>
      <c r="D946" s="230">
        <v>0</v>
      </c>
      <c r="E946" s="230">
        <v>114</v>
      </c>
      <c r="F946" s="230">
        <v>114</v>
      </c>
      <c r="G946" s="230">
        <v>126</v>
      </c>
      <c r="H946" s="230">
        <v>126</v>
      </c>
      <c r="I946" s="230">
        <v>190</v>
      </c>
      <c r="J946" s="230">
        <v>190</v>
      </c>
      <c r="K946" s="230">
        <v>190</v>
      </c>
      <c r="L946" s="230">
        <v>259</v>
      </c>
      <c r="M946" s="230">
        <v>260</v>
      </c>
    </row>
    <row r="947" spans="1:13" x14ac:dyDescent="0.3">
      <c r="A947" s="1" t="s">
        <v>300</v>
      </c>
      <c r="B947" s="230">
        <v>-318</v>
      </c>
      <c r="C947" s="230">
        <v>-641</v>
      </c>
      <c r="D947" s="230">
        <v>-972</v>
      </c>
      <c r="E947" s="230">
        <v>-1293</v>
      </c>
      <c r="F947" s="230">
        <v>-1620</v>
      </c>
      <c r="G947" s="230">
        <v>-1919</v>
      </c>
      <c r="H947" s="230">
        <v>-2230</v>
      </c>
      <c r="I947" s="230">
        <v>-2528</v>
      </c>
      <c r="J947" s="230">
        <v>-2821</v>
      </c>
      <c r="K947" s="230">
        <v>-3131</v>
      </c>
      <c r="L947" s="230">
        <v>-3424</v>
      </c>
      <c r="M947" s="230">
        <v>-3750</v>
      </c>
    </row>
    <row r="948" spans="1:13" x14ac:dyDescent="0.3">
      <c r="B948" s="230"/>
      <c r="C948" s="230"/>
      <c r="D948" s="230"/>
      <c r="E948" s="230"/>
      <c r="F948" s="230"/>
      <c r="G948" s="230"/>
      <c r="H948" s="230"/>
      <c r="I948" s="230"/>
      <c r="J948" s="230"/>
      <c r="K948" s="230"/>
      <c r="L948" s="230"/>
      <c r="M948" s="230"/>
    </row>
    <row r="949" spans="1:13" x14ac:dyDescent="0.3">
      <c r="A949" s="1" t="s">
        <v>443</v>
      </c>
      <c r="B949" s="230"/>
      <c r="C949" s="230"/>
      <c r="D949" s="230"/>
      <c r="E949" s="230"/>
      <c r="F949" s="230"/>
      <c r="G949" s="230"/>
      <c r="H949" s="230"/>
      <c r="I949" s="230"/>
      <c r="J949" s="230"/>
      <c r="K949" s="230"/>
      <c r="L949" s="230"/>
      <c r="M949" s="230"/>
    </row>
    <row r="950" spans="1:13" x14ac:dyDescent="0.3">
      <c r="B950" s="230"/>
      <c r="C950" s="230"/>
      <c r="D950" s="230"/>
      <c r="E950" s="230"/>
      <c r="F950" s="230"/>
      <c r="G950" s="230"/>
      <c r="H950" s="230"/>
      <c r="I950" s="230"/>
      <c r="J950" s="230"/>
      <c r="K950" s="230"/>
      <c r="L950" s="230"/>
      <c r="M950" s="230"/>
    </row>
    <row r="951" spans="1:13" x14ac:dyDescent="0.3">
      <c r="A951" s="1" t="s">
        <v>444</v>
      </c>
      <c r="B951" s="230"/>
      <c r="C951" s="230"/>
      <c r="D951" s="230"/>
      <c r="E951" s="230"/>
      <c r="F951" s="230"/>
      <c r="G951" s="230"/>
      <c r="H951" s="230"/>
      <c r="I951" s="230"/>
      <c r="J951" s="230"/>
      <c r="K951" s="230"/>
      <c r="L951" s="230"/>
      <c r="M951" s="230"/>
    </row>
    <row r="952" spans="1:13" x14ac:dyDescent="0.3">
      <c r="B952" s="230"/>
      <c r="C952" s="230"/>
      <c r="D952" s="230"/>
      <c r="E952" s="230"/>
      <c r="F952" s="230"/>
      <c r="G952" s="230"/>
      <c r="H952" s="230"/>
      <c r="I952" s="230"/>
      <c r="J952" s="230"/>
      <c r="K952" s="230"/>
      <c r="L952" s="230"/>
      <c r="M952" s="230"/>
    </row>
    <row r="953" spans="1:13" x14ac:dyDescent="0.3">
      <c r="A953" s="1" t="s">
        <v>445</v>
      </c>
      <c r="B953" s="230"/>
      <c r="C953" s="230"/>
      <c r="D953" s="230"/>
      <c r="E953" s="230"/>
      <c r="F953" s="230"/>
      <c r="G953" s="230"/>
      <c r="H953" s="230"/>
      <c r="I953" s="230"/>
      <c r="J953" s="230"/>
      <c r="K953" s="230"/>
      <c r="L953" s="230"/>
      <c r="M953" s="230"/>
    </row>
    <row r="954" spans="1:13" x14ac:dyDescent="0.3">
      <c r="A954" s="1" t="s">
        <v>247</v>
      </c>
      <c r="B954" s="230">
        <v>305</v>
      </c>
      <c r="C954" s="230">
        <v>591</v>
      </c>
      <c r="D954" s="230">
        <v>632</v>
      </c>
      <c r="E954" s="230">
        <v>1482</v>
      </c>
      <c r="F954" s="230">
        <v>2160</v>
      </c>
      <c r="G954" s="230">
        <v>2547</v>
      </c>
      <c r="H954" s="230">
        <v>2875</v>
      </c>
      <c r="I954" s="230">
        <v>3228</v>
      </c>
      <c r="J954" s="230">
        <v>3573</v>
      </c>
      <c r="K954" s="230">
        <v>4402</v>
      </c>
      <c r="L954" s="230">
        <v>4775</v>
      </c>
      <c r="M954" s="230">
        <v>6474</v>
      </c>
    </row>
    <row r="955" spans="1:13" x14ac:dyDescent="0.3">
      <c r="A955" s="1" t="s">
        <v>265</v>
      </c>
      <c r="B955" s="230">
        <v>214</v>
      </c>
      <c r="C955" s="230">
        <v>428</v>
      </c>
      <c r="D955" s="230">
        <v>642</v>
      </c>
      <c r="E955" s="230">
        <v>856</v>
      </c>
      <c r="F955" s="230">
        <v>1071</v>
      </c>
      <c r="G955" s="230">
        <v>1088</v>
      </c>
      <c r="H955" s="230">
        <v>1302</v>
      </c>
      <c r="I955" s="230">
        <v>1516</v>
      </c>
      <c r="J955" s="230">
        <v>1735</v>
      </c>
      <c r="K955" s="230">
        <v>1950</v>
      </c>
      <c r="L955" s="230">
        <v>2322</v>
      </c>
      <c r="M955" s="230">
        <v>2970</v>
      </c>
    </row>
    <row r="956" spans="1:13" x14ac:dyDescent="0.3">
      <c r="A956" s="1" t="s">
        <v>331</v>
      </c>
      <c r="B956" s="230">
        <v>33</v>
      </c>
      <c r="C956" s="230">
        <v>33</v>
      </c>
      <c r="D956" s="230">
        <v>33</v>
      </c>
      <c r="E956" s="230">
        <v>33</v>
      </c>
      <c r="F956" s="230">
        <v>39</v>
      </c>
      <c r="G956" s="230">
        <v>44</v>
      </c>
      <c r="H956" s="230">
        <v>44</v>
      </c>
      <c r="I956" s="230">
        <v>44</v>
      </c>
      <c r="J956" s="230">
        <v>44</v>
      </c>
      <c r="K956" s="230">
        <v>44</v>
      </c>
      <c r="L956" s="230">
        <v>48</v>
      </c>
      <c r="M956" s="230">
        <v>50</v>
      </c>
    </row>
    <row r="957" spans="1:13" x14ac:dyDescent="0.3">
      <c r="A957" s="1" t="s">
        <v>282</v>
      </c>
      <c r="B957" s="230">
        <v>25</v>
      </c>
      <c r="C957" s="230">
        <v>49</v>
      </c>
      <c r="D957" s="230">
        <v>74</v>
      </c>
      <c r="E957" s="230">
        <v>98</v>
      </c>
      <c r="F957" s="230">
        <v>283</v>
      </c>
      <c r="G957" s="230">
        <v>302</v>
      </c>
      <c r="H957" s="230">
        <v>327</v>
      </c>
      <c r="I957" s="230">
        <v>352</v>
      </c>
      <c r="J957" s="230">
        <v>376</v>
      </c>
      <c r="K957" s="230">
        <v>401</v>
      </c>
      <c r="L957" s="230">
        <v>425</v>
      </c>
      <c r="M957" s="230">
        <v>450</v>
      </c>
    </row>
    <row r="958" spans="1:13" x14ac:dyDescent="0.3">
      <c r="A958" s="1" t="s">
        <v>273</v>
      </c>
      <c r="B958" s="230">
        <v>4</v>
      </c>
      <c r="C958" s="230">
        <v>8</v>
      </c>
      <c r="D958" s="230">
        <v>13</v>
      </c>
      <c r="E958" s="230">
        <v>17</v>
      </c>
      <c r="F958" s="230">
        <v>21</v>
      </c>
      <c r="G958" s="230">
        <v>25</v>
      </c>
      <c r="H958" s="230">
        <v>29</v>
      </c>
      <c r="I958" s="230">
        <v>33</v>
      </c>
      <c r="J958" s="230">
        <v>38</v>
      </c>
      <c r="K958" s="230">
        <v>42</v>
      </c>
      <c r="L958" s="230">
        <v>46</v>
      </c>
      <c r="M958" s="230">
        <v>50</v>
      </c>
    </row>
    <row r="959" spans="1:13" x14ac:dyDescent="0.3">
      <c r="A959" s="1" t="s">
        <v>251</v>
      </c>
      <c r="B959" s="230">
        <v>6</v>
      </c>
      <c r="C959" s="230">
        <v>89</v>
      </c>
      <c r="D959" s="230">
        <v>136</v>
      </c>
      <c r="E959" s="230">
        <v>201</v>
      </c>
      <c r="F959" s="230">
        <v>246</v>
      </c>
      <c r="G959" s="230">
        <v>280</v>
      </c>
      <c r="H959" s="230">
        <v>366</v>
      </c>
      <c r="I959" s="230">
        <v>411</v>
      </c>
      <c r="J959" s="230">
        <v>457</v>
      </c>
      <c r="K959" s="230">
        <v>474</v>
      </c>
      <c r="L959" s="230">
        <v>477</v>
      </c>
      <c r="M959" s="230">
        <v>551</v>
      </c>
    </row>
    <row r="960" spans="1:13" x14ac:dyDescent="0.3">
      <c r="A960" s="1" t="s">
        <v>252</v>
      </c>
      <c r="B960" s="230">
        <v>27</v>
      </c>
      <c r="C960" s="230">
        <v>67</v>
      </c>
      <c r="D960" s="230">
        <v>102</v>
      </c>
      <c r="E960" s="230">
        <v>144</v>
      </c>
      <c r="F960" s="230">
        <v>203</v>
      </c>
      <c r="G960" s="230">
        <v>210</v>
      </c>
      <c r="H960" s="230">
        <v>252</v>
      </c>
      <c r="I960" s="230">
        <v>295</v>
      </c>
      <c r="J960" s="230">
        <v>340</v>
      </c>
      <c r="K960" s="230">
        <v>379</v>
      </c>
      <c r="L960" s="230">
        <v>435</v>
      </c>
      <c r="M960" s="230">
        <v>550</v>
      </c>
    </row>
    <row r="961" spans="1:13" x14ac:dyDescent="0.3">
      <c r="A961" s="1" t="s">
        <v>283</v>
      </c>
      <c r="B961" s="230">
        <v>0</v>
      </c>
      <c r="C961" s="230">
        <v>1</v>
      </c>
      <c r="D961" s="230">
        <v>1</v>
      </c>
      <c r="E961" s="230">
        <v>2</v>
      </c>
      <c r="F961" s="230">
        <v>2</v>
      </c>
      <c r="G961" s="230">
        <v>3</v>
      </c>
      <c r="H961" s="230">
        <v>3</v>
      </c>
      <c r="I961" s="230">
        <v>3</v>
      </c>
      <c r="J961" s="230">
        <v>4</v>
      </c>
      <c r="K961" s="230">
        <v>4</v>
      </c>
      <c r="L961" s="230">
        <v>5</v>
      </c>
      <c r="M961" s="230">
        <v>5</v>
      </c>
    </row>
    <row r="962" spans="1:13" x14ac:dyDescent="0.3">
      <c r="A962" s="1" t="s">
        <v>333</v>
      </c>
      <c r="B962" s="230">
        <v>8</v>
      </c>
      <c r="C962" s="230">
        <v>11</v>
      </c>
      <c r="D962" s="230">
        <v>14</v>
      </c>
      <c r="E962" s="230">
        <v>18</v>
      </c>
      <c r="F962" s="230">
        <v>26</v>
      </c>
      <c r="G962" s="230">
        <v>29</v>
      </c>
      <c r="H962" s="230">
        <v>32</v>
      </c>
      <c r="I962" s="230">
        <v>35</v>
      </c>
      <c r="J962" s="230">
        <v>38</v>
      </c>
      <c r="K962" s="230">
        <v>43</v>
      </c>
      <c r="L962" s="230">
        <v>47</v>
      </c>
      <c r="M962" s="230">
        <v>50</v>
      </c>
    </row>
    <row r="963" spans="1:13" x14ac:dyDescent="0.3">
      <c r="A963" s="1" t="s">
        <v>334</v>
      </c>
      <c r="B963" s="230">
        <v>3</v>
      </c>
      <c r="C963" s="230">
        <v>5</v>
      </c>
      <c r="D963" s="230">
        <v>8</v>
      </c>
      <c r="E963" s="230">
        <v>10</v>
      </c>
      <c r="F963" s="230">
        <v>13</v>
      </c>
      <c r="G963" s="230">
        <v>15</v>
      </c>
      <c r="H963" s="230">
        <v>18</v>
      </c>
      <c r="I963" s="230">
        <v>20</v>
      </c>
      <c r="J963" s="230">
        <v>23</v>
      </c>
      <c r="K963" s="230">
        <v>25</v>
      </c>
      <c r="L963" s="230">
        <v>28</v>
      </c>
      <c r="M963" s="230">
        <v>30</v>
      </c>
    </row>
    <row r="964" spans="1:13" x14ac:dyDescent="0.3">
      <c r="A964" s="1" t="s">
        <v>313</v>
      </c>
      <c r="B964" s="230">
        <v>0</v>
      </c>
      <c r="C964" s="230">
        <v>0</v>
      </c>
      <c r="D964" s="230">
        <v>7</v>
      </c>
      <c r="E964" s="230">
        <v>7</v>
      </c>
      <c r="F964" s="230">
        <v>7</v>
      </c>
      <c r="G964" s="230">
        <v>7</v>
      </c>
      <c r="H964" s="230">
        <v>7</v>
      </c>
      <c r="I964" s="230">
        <v>7</v>
      </c>
      <c r="J964" s="230">
        <v>8</v>
      </c>
      <c r="K964" s="230">
        <v>11</v>
      </c>
      <c r="L964" s="230">
        <v>12</v>
      </c>
      <c r="M964" s="230">
        <v>12</v>
      </c>
    </row>
    <row r="965" spans="1:13" x14ac:dyDescent="0.3">
      <c r="A965" s="1" t="s">
        <v>253</v>
      </c>
      <c r="B965" s="230">
        <v>0</v>
      </c>
      <c r="C965" s="230">
        <v>1</v>
      </c>
      <c r="D965" s="230">
        <v>1</v>
      </c>
      <c r="E965" s="230">
        <v>1</v>
      </c>
      <c r="F965" s="230">
        <v>2</v>
      </c>
      <c r="G965" s="230">
        <v>2</v>
      </c>
      <c r="H965" s="230">
        <v>2</v>
      </c>
      <c r="I965" s="230">
        <v>3</v>
      </c>
      <c r="J965" s="230">
        <v>3</v>
      </c>
      <c r="K965" s="230">
        <v>3</v>
      </c>
      <c r="L965" s="230">
        <v>4</v>
      </c>
      <c r="M965" s="230">
        <v>4</v>
      </c>
    </row>
    <row r="966" spans="1:13" x14ac:dyDescent="0.3">
      <c r="A966" s="1" t="s">
        <v>428</v>
      </c>
      <c r="B966" s="230">
        <v>0</v>
      </c>
      <c r="C966" s="230">
        <v>29</v>
      </c>
      <c r="D966" s="230">
        <v>39</v>
      </c>
      <c r="E966" s="230">
        <v>43</v>
      </c>
      <c r="F966" s="230">
        <v>43</v>
      </c>
      <c r="G966" s="230">
        <v>43</v>
      </c>
      <c r="H966" s="230">
        <v>43</v>
      </c>
      <c r="I966" s="230">
        <v>43</v>
      </c>
      <c r="J966" s="230">
        <v>55</v>
      </c>
      <c r="K966" s="230">
        <v>55</v>
      </c>
      <c r="L966" s="230">
        <v>55</v>
      </c>
      <c r="M966" s="230">
        <v>55</v>
      </c>
    </row>
    <row r="967" spans="1:13" x14ac:dyDescent="0.3">
      <c r="A967" s="1" t="s">
        <v>285</v>
      </c>
      <c r="B967" s="230">
        <v>0</v>
      </c>
      <c r="C967" s="230">
        <v>0</v>
      </c>
      <c r="D967" s="230">
        <v>1</v>
      </c>
      <c r="E967" s="230">
        <v>1</v>
      </c>
      <c r="F967" s="230">
        <v>1</v>
      </c>
      <c r="G967" s="230">
        <v>1</v>
      </c>
      <c r="H967" s="230">
        <v>1</v>
      </c>
      <c r="I967" s="230">
        <v>1</v>
      </c>
      <c r="J967" s="230">
        <v>2</v>
      </c>
      <c r="K967" s="230">
        <v>2</v>
      </c>
      <c r="L967" s="230">
        <v>2</v>
      </c>
      <c r="M967" s="230">
        <v>2</v>
      </c>
    </row>
    <row r="968" spans="1:13" x14ac:dyDescent="0.3">
      <c r="A968" s="1" t="s">
        <v>254</v>
      </c>
      <c r="B968" s="230">
        <v>0</v>
      </c>
      <c r="C968" s="230">
        <v>0</v>
      </c>
      <c r="D968" s="230">
        <v>0</v>
      </c>
      <c r="E968" s="230">
        <v>20</v>
      </c>
      <c r="F968" s="230">
        <v>20</v>
      </c>
      <c r="G968" s="230">
        <v>20</v>
      </c>
      <c r="H968" s="230">
        <v>20</v>
      </c>
      <c r="I968" s="230">
        <v>20</v>
      </c>
      <c r="J968" s="230">
        <v>20</v>
      </c>
      <c r="K968" s="230">
        <v>20</v>
      </c>
      <c r="L968" s="230">
        <v>20</v>
      </c>
      <c r="M968" s="230">
        <v>20</v>
      </c>
    </row>
    <row r="969" spans="1:13" x14ac:dyDescent="0.3">
      <c r="A969" s="1" t="s">
        <v>287</v>
      </c>
      <c r="B969" s="230">
        <v>0</v>
      </c>
      <c r="C969" s="230">
        <v>1</v>
      </c>
      <c r="D969" s="230">
        <v>2</v>
      </c>
      <c r="E969" s="230">
        <v>2</v>
      </c>
      <c r="F969" s="230">
        <v>8</v>
      </c>
      <c r="G969" s="230">
        <v>8</v>
      </c>
      <c r="H969" s="230">
        <v>9</v>
      </c>
      <c r="I969" s="230">
        <v>11</v>
      </c>
      <c r="J969" s="230">
        <v>11</v>
      </c>
      <c r="K969" s="230">
        <v>12</v>
      </c>
      <c r="L969" s="230">
        <v>15</v>
      </c>
      <c r="M969" s="230">
        <v>15</v>
      </c>
    </row>
    <row r="970" spans="1:13" x14ac:dyDescent="0.3">
      <c r="A970" s="1" t="s">
        <v>375</v>
      </c>
      <c r="B970" s="230">
        <v>0</v>
      </c>
      <c r="C970" s="230">
        <v>0</v>
      </c>
      <c r="D970" s="230">
        <v>0</v>
      </c>
      <c r="E970" s="230">
        <v>1</v>
      </c>
      <c r="F970" s="230">
        <v>1</v>
      </c>
      <c r="G970" s="230">
        <v>1</v>
      </c>
      <c r="H970" s="230">
        <v>1</v>
      </c>
      <c r="I970" s="230">
        <v>1</v>
      </c>
      <c r="J970" s="230">
        <v>1</v>
      </c>
      <c r="K970" s="230">
        <v>1</v>
      </c>
      <c r="L970" s="230">
        <v>1</v>
      </c>
      <c r="M970" s="230">
        <v>5</v>
      </c>
    </row>
    <row r="971" spans="1:13" x14ac:dyDescent="0.3">
      <c r="A971" s="1" t="s">
        <v>255</v>
      </c>
      <c r="B971" s="230">
        <v>3</v>
      </c>
      <c r="C971" s="230">
        <v>5</v>
      </c>
      <c r="D971" s="230">
        <v>8</v>
      </c>
      <c r="E971" s="230">
        <v>10</v>
      </c>
      <c r="F971" s="230">
        <v>13</v>
      </c>
      <c r="G971" s="230">
        <v>18</v>
      </c>
      <c r="H971" s="230">
        <v>27</v>
      </c>
      <c r="I971" s="230">
        <v>30</v>
      </c>
      <c r="J971" s="230">
        <v>32</v>
      </c>
      <c r="K971" s="230">
        <v>35</v>
      </c>
      <c r="L971" s="230">
        <v>43</v>
      </c>
      <c r="M971" s="230">
        <v>45</v>
      </c>
    </row>
    <row r="972" spans="1:13" x14ac:dyDescent="0.3">
      <c r="A972" s="1" t="s">
        <v>266</v>
      </c>
      <c r="B972" s="230">
        <v>7</v>
      </c>
      <c r="C972" s="230">
        <v>14</v>
      </c>
      <c r="D972" s="230">
        <v>20</v>
      </c>
      <c r="E972" s="230">
        <v>27</v>
      </c>
      <c r="F972" s="230">
        <v>34</v>
      </c>
      <c r="G972" s="230">
        <v>45</v>
      </c>
      <c r="H972" s="230">
        <v>51</v>
      </c>
      <c r="I972" s="230">
        <v>61</v>
      </c>
      <c r="J972" s="230">
        <v>68</v>
      </c>
      <c r="K972" s="230">
        <v>74</v>
      </c>
      <c r="L972" s="230">
        <v>100</v>
      </c>
      <c r="M972" s="230">
        <v>111</v>
      </c>
    </row>
    <row r="973" spans="1:13" x14ac:dyDescent="0.3">
      <c r="A973" s="1" t="s">
        <v>314</v>
      </c>
      <c r="B973" s="230">
        <v>0</v>
      </c>
      <c r="C973" s="230">
        <v>1</v>
      </c>
      <c r="D973" s="230">
        <v>1</v>
      </c>
      <c r="E973" s="230">
        <v>2</v>
      </c>
      <c r="F973" s="230">
        <v>2</v>
      </c>
      <c r="G973" s="230">
        <v>3</v>
      </c>
      <c r="H973" s="230">
        <v>3</v>
      </c>
      <c r="I973" s="230">
        <v>3</v>
      </c>
      <c r="J973" s="230">
        <v>4</v>
      </c>
      <c r="K973" s="230">
        <v>4</v>
      </c>
      <c r="L973" s="230">
        <v>5</v>
      </c>
      <c r="M973" s="230">
        <v>5</v>
      </c>
    </row>
    <row r="974" spans="1:13" x14ac:dyDescent="0.3">
      <c r="A974" s="1" t="s">
        <v>289</v>
      </c>
      <c r="B974" s="230">
        <v>1</v>
      </c>
      <c r="C974" s="230">
        <v>3</v>
      </c>
      <c r="D974" s="230">
        <v>4</v>
      </c>
      <c r="E974" s="230">
        <v>5</v>
      </c>
      <c r="F974" s="230">
        <v>6</v>
      </c>
      <c r="G974" s="230">
        <v>8</v>
      </c>
      <c r="H974" s="230">
        <v>9</v>
      </c>
      <c r="I974" s="230">
        <v>10</v>
      </c>
      <c r="J974" s="230">
        <v>11</v>
      </c>
      <c r="K974" s="230">
        <v>13</v>
      </c>
      <c r="L974" s="230">
        <v>14</v>
      </c>
      <c r="M974" s="230">
        <v>20</v>
      </c>
    </row>
    <row r="975" spans="1:13" x14ac:dyDescent="0.3">
      <c r="A975" s="1" t="s">
        <v>290</v>
      </c>
      <c r="B975" s="230">
        <v>1</v>
      </c>
      <c r="C975" s="230">
        <v>3</v>
      </c>
      <c r="D975" s="230">
        <v>5</v>
      </c>
      <c r="E975" s="230">
        <v>6</v>
      </c>
      <c r="F975" s="230">
        <v>7</v>
      </c>
      <c r="G975" s="230">
        <v>8</v>
      </c>
      <c r="H975" s="230">
        <v>10</v>
      </c>
      <c r="I975" s="230">
        <v>11</v>
      </c>
      <c r="J975" s="230">
        <v>12</v>
      </c>
      <c r="K975" s="230">
        <v>13</v>
      </c>
      <c r="L975" s="230">
        <v>14</v>
      </c>
      <c r="M975" s="230">
        <v>33</v>
      </c>
    </row>
    <row r="976" spans="1:13" x14ac:dyDescent="0.3">
      <c r="A976" s="1" t="s">
        <v>446</v>
      </c>
      <c r="B976" s="230">
        <v>0</v>
      </c>
      <c r="C976" s="230">
        <v>1</v>
      </c>
      <c r="D976" s="230">
        <v>1</v>
      </c>
      <c r="E976" s="230">
        <v>2</v>
      </c>
      <c r="F976" s="230">
        <v>2</v>
      </c>
      <c r="G976" s="230">
        <v>3</v>
      </c>
      <c r="H976" s="230">
        <v>3</v>
      </c>
      <c r="I976" s="230">
        <v>3</v>
      </c>
      <c r="J976" s="230">
        <v>4</v>
      </c>
      <c r="K976" s="230">
        <v>4</v>
      </c>
      <c r="L976" s="230">
        <v>5</v>
      </c>
      <c r="M976" s="230">
        <v>5</v>
      </c>
    </row>
    <row r="977" spans="1:13" x14ac:dyDescent="0.3">
      <c r="A977" s="1" t="s">
        <v>415</v>
      </c>
      <c r="B977" s="230">
        <v>0</v>
      </c>
      <c r="C977" s="230">
        <v>1</v>
      </c>
      <c r="D977" s="230">
        <v>1</v>
      </c>
      <c r="E977" s="230">
        <v>1</v>
      </c>
      <c r="F977" s="230">
        <v>3</v>
      </c>
      <c r="G977" s="230">
        <v>19</v>
      </c>
      <c r="H977" s="230">
        <v>20</v>
      </c>
      <c r="I977" s="230">
        <v>20</v>
      </c>
      <c r="J977" s="230">
        <v>21</v>
      </c>
      <c r="K977" s="230">
        <v>24</v>
      </c>
      <c r="L977" s="230">
        <v>25</v>
      </c>
      <c r="M977" s="230">
        <v>25</v>
      </c>
    </row>
    <row r="978" spans="1:13" x14ac:dyDescent="0.3">
      <c r="A978" s="1" t="s">
        <v>398</v>
      </c>
      <c r="B978" s="230">
        <v>0</v>
      </c>
      <c r="C978" s="230">
        <v>1</v>
      </c>
      <c r="D978" s="230">
        <v>1</v>
      </c>
      <c r="E978" s="230">
        <v>2</v>
      </c>
      <c r="F978" s="230">
        <v>2</v>
      </c>
      <c r="G978" s="230">
        <v>3</v>
      </c>
      <c r="H978" s="230">
        <v>3</v>
      </c>
      <c r="I978" s="230">
        <v>3</v>
      </c>
      <c r="J978" s="230">
        <v>4</v>
      </c>
      <c r="K978" s="230">
        <v>4</v>
      </c>
      <c r="L978" s="230">
        <v>5</v>
      </c>
      <c r="M978" s="230">
        <v>5</v>
      </c>
    </row>
    <row r="979" spans="1:13" x14ac:dyDescent="0.3">
      <c r="A979" s="1" t="s">
        <v>435</v>
      </c>
      <c r="B979" s="230">
        <v>0</v>
      </c>
      <c r="C979" s="230">
        <v>0</v>
      </c>
      <c r="D979" s="230">
        <v>0</v>
      </c>
      <c r="E979" s="230">
        <v>0</v>
      </c>
      <c r="F979" s="230">
        <v>61</v>
      </c>
      <c r="G979" s="230">
        <v>91</v>
      </c>
      <c r="H979" s="230">
        <v>111</v>
      </c>
      <c r="I979" s="230">
        <v>130</v>
      </c>
      <c r="J979" s="230">
        <v>150</v>
      </c>
      <c r="K979" s="230">
        <v>150</v>
      </c>
      <c r="L979" s="230">
        <v>150</v>
      </c>
      <c r="M979" s="230">
        <v>150</v>
      </c>
    </row>
    <row r="980" spans="1:13" x14ac:dyDescent="0.3">
      <c r="A980" s="1" t="s">
        <v>447</v>
      </c>
      <c r="B980" s="230">
        <v>0</v>
      </c>
      <c r="C980" s="230">
        <v>0</v>
      </c>
      <c r="D980" s="230">
        <v>0</v>
      </c>
      <c r="E980" s="230">
        <v>40</v>
      </c>
      <c r="F980" s="230">
        <v>40</v>
      </c>
      <c r="G980" s="230">
        <v>40</v>
      </c>
      <c r="H980" s="230">
        <v>40</v>
      </c>
      <c r="I980" s="230">
        <v>40</v>
      </c>
      <c r="J980" s="230">
        <v>40</v>
      </c>
      <c r="K980" s="230">
        <v>40</v>
      </c>
      <c r="L980" s="230">
        <v>40</v>
      </c>
      <c r="M980" s="230">
        <v>40</v>
      </c>
    </row>
    <row r="981" spans="1:13" x14ac:dyDescent="0.3">
      <c r="A981" s="1" t="s">
        <v>399</v>
      </c>
      <c r="B981" s="230">
        <v>12</v>
      </c>
      <c r="C981" s="230">
        <v>13</v>
      </c>
      <c r="D981" s="230">
        <v>14</v>
      </c>
      <c r="E981" s="230">
        <v>15</v>
      </c>
      <c r="F981" s="230">
        <v>16</v>
      </c>
      <c r="G981" s="230">
        <v>16</v>
      </c>
      <c r="H981" s="230">
        <v>17</v>
      </c>
      <c r="I981" s="230">
        <v>18</v>
      </c>
      <c r="J981" s="230">
        <v>19</v>
      </c>
      <c r="K981" s="230">
        <v>20</v>
      </c>
      <c r="L981" s="230">
        <v>21</v>
      </c>
      <c r="M981" s="230">
        <v>30</v>
      </c>
    </row>
    <row r="982" spans="1:13" x14ac:dyDescent="0.3">
      <c r="A982" s="1" t="s">
        <v>293</v>
      </c>
      <c r="B982" s="230">
        <v>3</v>
      </c>
      <c r="C982" s="230">
        <v>4</v>
      </c>
      <c r="D982" s="230">
        <v>4</v>
      </c>
      <c r="E982" s="230">
        <v>5</v>
      </c>
      <c r="F982" s="230">
        <v>5</v>
      </c>
      <c r="G982" s="230">
        <v>6</v>
      </c>
      <c r="H982" s="230">
        <v>6</v>
      </c>
      <c r="I982" s="230">
        <v>6</v>
      </c>
      <c r="J982" s="230">
        <v>7</v>
      </c>
      <c r="K982" s="230">
        <v>7</v>
      </c>
      <c r="L982" s="230">
        <v>8</v>
      </c>
      <c r="M982" s="230">
        <v>8</v>
      </c>
    </row>
    <row r="983" spans="1:13" x14ac:dyDescent="0.3">
      <c r="A983" s="1" t="s">
        <v>438</v>
      </c>
      <c r="B983" s="230">
        <v>0</v>
      </c>
      <c r="C983" s="230">
        <v>0</v>
      </c>
      <c r="D983" s="230">
        <v>6</v>
      </c>
      <c r="E983" s="230">
        <v>6</v>
      </c>
      <c r="F983" s="230">
        <v>6</v>
      </c>
      <c r="G983" s="230">
        <v>6</v>
      </c>
      <c r="H983" s="230">
        <v>6</v>
      </c>
      <c r="I983" s="230">
        <v>8</v>
      </c>
      <c r="J983" s="230">
        <v>13</v>
      </c>
      <c r="K983" s="230">
        <v>13</v>
      </c>
      <c r="L983" s="230">
        <v>13</v>
      </c>
      <c r="M983" s="230">
        <v>13</v>
      </c>
    </row>
    <row r="984" spans="1:13" x14ac:dyDescent="0.3">
      <c r="A984" s="1" t="s">
        <v>267</v>
      </c>
      <c r="B984" s="230">
        <v>7</v>
      </c>
      <c r="C984" s="230">
        <v>19</v>
      </c>
      <c r="D984" s="230">
        <v>26</v>
      </c>
      <c r="E984" s="230">
        <v>33</v>
      </c>
      <c r="F984" s="230">
        <v>40</v>
      </c>
      <c r="G984" s="230">
        <v>47</v>
      </c>
      <c r="H984" s="230">
        <v>54</v>
      </c>
      <c r="I984" s="230">
        <v>61</v>
      </c>
      <c r="J984" s="230">
        <v>67</v>
      </c>
      <c r="K984" s="230">
        <v>74</v>
      </c>
      <c r="L984" s="230">
        <v>81</v>
      </c>
      <c r="M984" s="230">
        <v>88</v>
      </c>
    </row>
    <row r="985" spans="1:13" x14ac:dyDescent="0.3">
      <c r="A985" s="1" t="s">
        <v>377</v>
      </c>
      <c r="B985" s="230">
        <v>5</v>
      </c>
      <c r="C985" s="230">
        <v>10</v>
      </c>
      <c r="D985" s="230">
        <v>15</v>
      </c>
      <c r="E985" s="230">
        <v>19</v>
      </c>
      <c r="F985" s="230">
        <v>24</v>
      </c>
      <c r="G985" s="230">
        <v>29</v>
      </c>
      <c r="H985" s="230">
        <v>34</v>
      </c>
      <c r="I985" s="230">
        <v>39</v>
      </c>
      <c r="J985" s="230">
        <v>44</v>
      </c>
      <c r="K985" s="230">
        <v>48</v>
      </c>
      <c r="L985" s="230">
        <v>53</v>
      </c>
      <c r="M985" s="230">
        <v>58</v>
      </c>
    </row>
    <row r="986" spans="1:13" x14ac:dyDescent="0.3">
      <c r="A986" s="1" t="s">
        <v>295</v>
      </c>
      <c r="B986" s="230">
        <v>2</v>
      </c>
      <c r="C986" s="230">
        <v>4</v>
      </c>
      <c r="D986" s="230">
        <v>11</v>
      </c>
      <c r="E986" s="230">
        <v>13</v>
      </c>
      <c r="F986" s="230">
        <v>16</v>
      </c>
      <c r="G986" s="230">
        <v>18</v>
      </c>
      <c r="H986" s="230">
        <v>19</v>
      </c>
      <c r="I986" s="230">
        <v>21</v>
      </c>
      <c r="J986" s="230">
        <v>23</v>
      </c>
      <c r="K986" s="230">
        <v>25</v>
      </c>
      <c r="L986" s="230">
        <v>27</v>
      </c>
      <c r="M986" s="230">
        <v>29</v>
      </c>
    </row>
    <row r="987" spans="1:13" x14ac:dyDescent="0.3">
      <c r="A987" s="1" t="s">
        <v>356</v>
      </c>
      <c r="B987" s="230">
        <v>1</v>
      </c>
      <c r="C987" s="230">
        <v>7</v>
      </c>
      <c r="D987" s="230">
        <v>10</v>
      </c>
      <c r="E987" s="230">
        <v>11</v>
      </c>
      <c r="F987" s="230">
        <v>13</v>
      </c>
      <c r="G987" s="230">
        <v>14</v>
      </c>
      <c r="H987" s="230">
        <v>16</v>
      </c>
      <c r="I987" s="230">
        <v>17</v>
      </c>
      <c r="J987" s="230">
        <v>19</v>
      </c>
      <c r="K987" s="230">
        <v>20</v>
      </c>
      <c r="L987" s="230">
        <v>23</v>
      </c>
      <c r="M987" s="230">
        <v>24</v>
      </c>
    </row>
    <row r="988" spans="1:13" x14ac:dyDescent="0.3">
      <c r="A988" s="1" t="s">
        <v>400</v>
      </c>
      <c r="B988" s="230">
        <v>1</v>
      </c>
      <c r="C988" s="230">
        <v>2</v>
      </c>
      <c r="D988" s="230">
        <v>3</v>
      </c>
      <c r="E988" s="230">
        <v>3</v>
      </c>
      <c r="F988" s="230">
        <v>4</v>
      </c>
      <c r="G988" s="230">
        <v>5</v>
      </c>
      <c r="H988" s="230">
        <v>6</v>
      </c>
      <c r="I988" s="230">
        <v>7</v>
      </c>
      <c r="J988" s="230">
        <v>8</v>
      </c>
      <c r="K988" s="230">
        <v>8</v>
      </c>
      <c r="L988" s="230">
        <v>9</v>
      </c>
      <c r="M988" s="230">
        <v>10</v>
      </c>
    </row>
    <row r="989" spans="1:13" x14ac:dyDescent="0.3">
      <c r="A989" s="1" t="s">
        <v>448</v>
      </c>
      <c r="B989" s="230">
        <v>10</v>
      </c>
      <c r="C989" s="230">
        <v>10</v>
      </c>
      <c r="D989" s="230">
        <v>10</v>
      </c>
      <c r="E989" s="230">
        <v>10</v>
      </c>
      <c r="F989" s="230">
        <v>98</v>
      </c>
      <c r="G989" s="230">
        <v>283</v>
      </c>
      <c r="H989" s="230">
        <v>363</v>
      </c>
      <c r="I989" s="230">
        <v>365</v>
      </c>
      <c r="J989" s="230">
        <v>379</v>
      </c>
      <c r="K989" s="230">
        <v>385</v>
      </c>
      <c r="L989" s="230">
        <v>474</v>
      </c>
      <c r="M989" s="230">
        <v>500</v>
      </c>
    </row>
    <row r="990" spans="1:13" x14ac:dyDescent="0.3">
      <c r="A990" s="1" t="s">
        <v>449</v>
      </c>
      <c r="B990" s="230">
        <v>0</v>
      </c>
      <c r="C990" s="230">
        <v>90</v>
      </c>
      <c r="D990" s="230">
        <v>228</v>
      </c>
      <c r="E990" s="230">
        <v>532</v>
      </c>
      <c r="F990" s="230">
        <v>550</v>
      </c>
      <c r="G990" s="230">
        <v>550</v>
      </c>
      <c r="H990" s="230">
        <v>550</v>
      </c>
      <c r="I990" s="230">
        <v>550</v>
      </c>
      <c r="J990" s="230">
        <v>678</v>
      </c>
      <c r="K990" s="230">
        <v>691</v>
      </c>
      <c r="L990" s="230">
        <v>892</v>
      </c>
      <c r="M990" s="230">
        <v>1770</v>
      </c>
    </row>
    <row r="991" spans="1:13" x14ac:dyDescent="0.3">
      <c r="A991" s="1" t="s">
        <v>379</v>
      </c>
      <c r="B991" s="230">
        <v>0</v>
      </c>
      <c r="C991" s="230">
        <v>0</v>
      </c>
      <c r="D991" s="230">
        <v>1</v>
      </c>
      <c r="E991" s="230">
        <v>2</v>
      </c>
      <c r="F991" s="230">
        <v>3</v>
      </c>
      <c r="G991" s="230">
        <v>3</v>
      </c>
      <c r="H991" s="230">
        <v>3</v>
      </c>
      <c r="I991" s="230">
        <v>4</v>
      </c>
      <c r="J991" s="230">
        <v>4</v>
      </c>
      <c r="K991" s="230">
        <v>6</v>
      </c>
      <c r="L991" s="230">
        <v>6</v>
      </c>
      <c r="M991" s="230">
        <v>6</v>
      </c>
    </row>
    <row r="992" spans="1:13" x14ac:dyDescent="0.3">
      <c r="A992" s="1" t="s">
        <v>421</v>
      </c>
      <c r="B992" s="230">
        <v>0</v>
      </c>
      <c r="C992" s="230">
        <v>0</v>
      </c>
      <c r="D992" s="230">
        <v>0</v>
      </c>
      <c r="E992" s="230">
        <v>0</v>
      </c>
      <c r="F992" s="230">
        <v>0</v>
      </c>
      <c r="G992" s="230">
        <v>0</v>
      </c>
      <c r="H992" s="230">
        <v>1</v>
      </c>
      <c r="I992" s="230">
        <v>1</v>
      </c>
      <c r="J992" s="230">
        <v>1</v>
      </c>
      <c r="K992" s="230">
        <v>2</v>
      </c>
      <c r="L992" s="230">
        <v>10</v>
      </c>
      <c r="M992" s="230">
        <v>10</v>
      </c>
    </row>
    <row r="993" spans="1:13" x14ac:dyDescent="0.3">
      <c r="A993" s="1" t="s">
        <v>350</v>
      </c>
      <c r="B993" s="230">
        <v>0</v>
      </c>
      <c r="C993" s="230">
        <v>1</v>
      </c>
      <c r="D993" s="230">
        <v>1</v>
      </c>
      <c r="E993" s="230">
        <v>1</v>
      </c>
      <c r="F993" s="230">
        <v>1</v>
      </c>
      <c r="G993" s="230">
        <v>1</v>
      </c>
      <c r="H993" s="230">
        <v>1</v>
      </c>
      <c r="I993" s="230">
        <v>3</v>
      </c>
      <c r="J993" s="230">
        <v>3</v>
      </c>
      <c r="K993" s="230">
        <v>3</v>
      </c>
      <c r="L993" s="230">
        <v>5</v>
      </c>
      <c r="M993" s="230">
        <v>14</v>
      </c>
    </row>
    <row r="994" spans="1:13" x14ac:dyDescent="0.3">
      <c r="A994" s="1" t="s">
        <v>450</v>
      </c>
      <c r="B994" s="230">
        <v>0</v>
      </c>
      <c r="C994" s="230">
        <v>0</v>
      </c>
      <c r="D994" s="230">
        <v>0</v>
      </c>
      <c r="E994" s="230">
        <v>0</v>
      </c>
      <c r="F994" s="230">
        <v>0</v>
      </c>
      <c r="G994" s="230">
        <v>0</v>
      </c>
      <c r="H994" s="230">
        <v>0</v>
      </c>
      <c r="I994" s="230">
        <v>0</v>
      </c>
      <c r="J994" s="230">
        <v>0</v>
      </c>
      <c r="K994" s="230">
        <v>0</v>
      </c>
      <c r="L994" s="230">
        <v>3</v>
      </c>
      <c r="M994" s="230">
        <v>6</v>
      </c>
    </row>
    <row r="995" spans="1:13" x14ac:dyDescent="0.3">
      <c r="A995" s="1" t="s">
        <v>380</v>
      </c>
      <c r="B995" s="230">
        <v>21</v>
      </c>
      <c r="C995" s="230">
        <v>42</v>
      </c>
      <c r="D995" s="230">
        <v>63</v>
      </c>
      <c r="E995" s="230">
        <v>83</v>
      </c>
      <c r="F995" s="230">
        <v>104</v>
      </c>
      <c r="G995" s="230">
        <v>125</v>
      </c>
      <c r="H995" s="230">
        <v>146</v>
      </c>
      <c r="I995" s="230">
        <v>167</v>
      </c>
      <c r="J995" s="230">
        <v>188</v>
      </c>
      <c r="K995" s="230">
        <v>208</v>
      </c>
      <c r="L995" s="230">
        <v>229</v>
      </c>
      <c r="M995" s="230">
        <v>250</v>
      </c>
    </row>
    <row r="996" spans="1:13" x14ac:dyDescent="0.3">
      <c r="A996" s="1" t="s">
        <v>257</v>
      </c>
      <c r="B996" s="230">
        <v>0</v>
      </c>
      <c r="C996" s="230">
        <v>0</v>
      </c>
      <c r="D996" s="230">
        <v>0</v>
      </c>
      <c r="E996" s="230">
        <v>236</v>
      </c>
      <c r="F996" s="230">
        <v>237</v>
      </c>
      <c r="G996" s="230">
        <v>278</v>
      </c>
      <c r="H996" s="230">
        <v>278</v>
      </c>
      <c r="I996" s="230">
        <v>278</v>
      </c>
      <c r="J996" s="230">
        <v>405</v>
      </c>
      <c r="K996" s="230">
        <v>1036</v>
      </c>
      <c r="L996" s="230">
        <v>1199</v>
      </c>
      <c r="M996" s="230">
        <v>1200</v>
      </c>
    </row>
    <row r="997" spans="1:13" x14ac:dyDescent="0.3">
      <c r="A997" s="1" t="s">
        <v>451</v>
      </c>
      <c r="B997" s="230">
        <v>-91</v>
      </c>
      <c r="C997" s="230">
        <v>-361</v>
      </c>
      <c r="D997" s="230">
        <v>-571</v>
      </c>
      <c r="E997" s="230">
        <v>-736</v>
      </c>
      <c r="F997" s="230">
        <v>-809</v>
      </c>
      <c r="G997" s="230">
        <v>-848</v>
      </c>
      <c r="H997" s="230">
        <v>-1057</v>
      </c>
      <c r="I997" s="230">
        <v>-1123</v>
      </c>
      <c r="J997" s="230">
        <v>-1180</v>
      </c>
      <c r="K997" s="230">
        <v>-1372</v>
      </c>
      <c r="L997" s="230">
        <v>-1586</v>
      </c>
      <c r="M997" s="230">
        <v>-1700</v>
      </c>
    </row>
    <row r="998" spans="1:13" x14ac:dyDescent="0.3">
      <c r="A998" s="1" t="s">
        <v>452</v>
      </c>
      <c r="B998" s="230">
        <v>0</v>
      </c>
      <c r="C998" s="230">
        <v>2</v>
      </c>
      <c r="D998" s="230">
        <v>-300</v>
      </c>
      <c r="E998" s="230">
        <v>-300</v>
      </c>
      <c r="F998" s="230">
        <v>-300</v>
      </c>
      <c r="G998" s="230">
        <v>-300</v>
      </c>
      <c r="H998" s="230">
        <v>-300</v>
      </c>
      <c r="I998" s="230">
        <v>-300</v>
      </c>
      <c r="J998" s="230">
        <v>-600</v>
      </c>
      <c r="K998" s="230">
        <v>-600</v>
      </c>
      <c r="L998" s="230">
        <v>-600</v>
      </c>
      <c r="M998" s="230">
        <v>-600</v>
      </c>
    </row>
    <row r="999" spans="1:13" x14ac:dyDescent="0.3">
      <c r="A999" s="1" t="s">
        <v>431</v>
      </c>
      <c r="B999" s="230">
        <v>0</v>
      </c>
      <c r="C999" s="230">
        <v>0</v>
      </c>
      <c r="D999" s="230">
        <v>0</v>
      </c>
      <c r="E999" s="230">
        <v>0</v>
      </c>
      <c r="F999" s="230">
        <v>0</v>
      </c>
      <c r="G999" s="230">
        <v>0</v>
      </c>
      <c r="H999" s="230">
        <v>0</v>
      </c>
      <c r="I999" s="230">
        <v>0</v>
      </c>
      <c r="J999" s="230">
        <v>0</v>
      </c>
      <c r="K999" s="230">
        <v>0</v>
      </c>
      <c r="L999" s="230">
        <v>-432</v>
      </c>
      <c r="M999" s="230">
        <v>-500</v>
      </c>
    </row>
    <row r="1000" spans="1:13" x14ac:dyDescent="0.3">
      <c r="B1000" s="230"/>
      <c r="C1000" s="230"/>
      <c r="D1000" s="230"/>
      <c r="E1000" s="230"/>
      <c r="F1000" s="230"/>
      <c r="G1000" s="230"/>
      <c r="H1000" s="230"/>
      <c r="I1000" s="230"/>
      <c r="J1000" s="230"/>
      <c r="K1000" s="230"/>
      <c r="L1000" s="230"/>
      <c r="M1000" s="230"/>
    </row>
    <row r="1001" spans="1:13" x14ac:dyDescent="0.3">
      <c r="A1001" s="1" t="s">
        <v>453</v>
      </c>
      <c r="B1001" s="230"/>
      <c r="C1001" s="230"/>
      <c r="D1001" s="230"/>
      <c r="E1001" s="230"/>
      <c r="F1001" s="230"/>
      <c r="G1001" s="230"/>
      <c r="H1001" s="230"/>
      <c r="I1001" s="230"/>
      <c r="J1001" s="230"/>
      <c r="K1001" s="230"/>
      <c r="L1001" s="230"/>
      <c r="M1001" s="230"/>
    </row>
    <row r="1002" spans="1:13" x14ac:dyDescent="0.3">
      <c r="A1002" s="1" t="s">
        <v>247</v>
      </c>
      <c r="B1002" s="230">
        <v>190</v>
      </c>
      <c r="C1002" s="230">
        <v>559</v>
      </c>
      <c r="D1002" s="230">
        <v>-1553</v>
      </c>
      <c r="E1002" s="230">
        <v>-1032</v>
      </c>
      <c r="F1002" s="230">
        <v>-611</v>
      </c>
      <c r="G1002" s="230">
        <v>-391</v>
      </c>
      <c r="H1002" s="230">
        <v>-82</v>
      </c>
      <c r="I1002" s="230">
        <v>58</v>
      </c>
      <c r="J1002" s="230">
        <v>-2136</v>
      </c>
      <c r="K1002" s="230">
        <v>-1831</v>
      </c>
      <c r="L1002" s="230">
        <v>-1569</v>
      </c>
      <c r="M1002" s="230">
        <v>0</v>
      </c>
    </row>
    <row r="1003" spans="1:13" x14ac:dyDescent="0.3">
      <c r="A1003" s="1" t="s">
        <v>265</v>
      </c>
      <c r="B1003" s="230">
        <v>128</v>
      </c>
      <c r="C1003" s="230">
        <v>237</v>
      </c>
      <c r="D1003" s="230">
        <v>345</v>
      </c>
      <c r="E1003" s="230">
        <v>454</v>
      </c>
      <c r="F1003" s="230">
        <v>562</v>
      </c>
      <c r="G1003" s="230">
        <v>533</v>
      </c>
      <c r="H1003" s="230">
        <v>642</v>
      </c>
      <c r="I1003" s="230">
        <v>750</v>
      </c>
      <c r="J1003" s="230">
        <v>869</v>
      </c>
      <c r="K1003" s="230">
        <v>980</v>
      </c>
      <c r="L1003" s="230">
        <v>1107</v>
      </c>
      <c r="M1003" s="230">
        <v>1220</v>
      </c>
    </row>
    <row r="1004" spans="1:13" x14ac:dyDescent="0.3">
      <c r="A1004" s="1" t="s">
        <v>331</v>
      </c>
      <c r="B1004" s="230">
        <v>0</v>
      </c>
      <c r="C1004" s="230">
        <v>0</v>
      </c>
      <c r="D1004" s="230">
        <v>14</v>
      </c>
      <c r="E1004" s="230">
        <v>49</v>
      </c>
      <c r="F1004" s="230">
        <v>79</v>
      </c>
      <c r="G1004" s="230">
        <v>95</v>
      </c>
      <c r="H1004" s="230">
        <v>95</v>
      </c>
      <c r="I1004" s="230">
        <v>95</v>
      </c>
      <c r="J1004" s="230">
        <v>95</v>
      </c>
      <c r="K1004" s="230">
        <v>95</v>
      </c>
      <c r="L1004" s="230">
        <v>95</v>
      </c>
      <c r="M1004" s="230">
        <v>100</v>
      </c>
    </row>
    <row r="1005" spans="1:13" x14ac:dyDescent="0.3">
      <c r="A1005" s="1" t="s">
        <v>251</v>
      </c>
      <c r="B1005" s="230">
        <v>0</v>
      </c>
      <c r="C1005" s="230">
        <v>52</v>
      </c>
      <c r="D1005" s="230">
        <v>78</v>
      </c>
      <c r="E1005" s="230">
        <v>130</v>
      </c>
      <c r="F1005" s="230">
        <v>156</v>
      </c>
      <c r="G1005" s="230">
        <v>154</v>
      </c>
      <c r="H1005" s="230">
        <v>220</v>
      </c>
      <c r="I1005" s="230">
        <v>246</v>
      </c>
      <c r="J1005" s="230">
        <v>275</v>
      </c>
      <c r="K1005" s="230">
        <v>272</v>
      </c>
      <c r="L1005" s="230">
        <v>270</v>
      </c>
      <c r="M1005" s="230">
        <v>322</v>
      </c>
    </row>
    <row r="1006" spans="1:13" x14ac:dyDescent="0.3">
      <c r="A1006" s="1" t="s">
        <v>252</v>
      </c>
      <c r="B1006" s="230">
        <v>23</v>
      </c>
      <c r="C1006" s="230">
        <v>45</v>
      </c>
      <c r="D1006" s="230">
        <v>67</v>
      </c>
      <c r="E1006" s="230">
        <v>92</v>
      </c>
      <c r="F1006" s="230">
        <v>116</v>
      </c>
      <c r="G1006" s="230">
        <v>115</v>
      </c>
      <c r="H1006" s="230">
        <v>141</v>
      </c>
      <c r="I1006" s="230">
        <v>163</v>
      </c>
      <c r="J1006" s="230">
        <v>186</v>
      </c>
      <c r="K1006" s="230">
        <v>205</v>
      </c>
      <c r="L1006" s="230">
        <v>226</v>
      </c>
      <c r="M1006" s="230">
        <v>252</v>
      </c>
    </row>
    <row r="1007" spans="1:13" x14ac:dyDescent="0.3">
      <c r="A1007" s="1" t="s">
        <v>313</v>
      </c>
      <c r="B1007" s="230">
        <v>0</v>
      </c>
      <c r="C1007" s="230">
        <v>0</v>
      </c>
      <c r="D1007" s="230">
        <v>0</v>
      </c>
      <c r="E1007" s="230">
        <v>0</v>
      </c>
      <c r="F1007" s="230">
        <v>0</v>
      </c>
      <c r="G1007" s="230">
        <v>0</v>
      </c>
      <c r="H1007" s="230">
        <v>0</v>
      </c>
      <c r="I1007" s="230">
        <v>0</v>
      </c>
      <c r="J1007" s="230">
        <v>0</v>
      </c>
      <c r="K1007" s="230">
        <v>1</v>
      </c>
      <c r="L1007" s="230">
        <v>1</v>
      </c>
      <c r="M1007" s="230">
        <v>1</v>
      </c>
    </row>
    <row r="1008" spans="1:13" x14ac:dyDescent="0.3">
      <c r="A1008" s="1" t="s">
        <v>274</v>
      </c>
      <c r="B1008" s="230">
        <v>0</v>
      </c>
      <c r="C1008" s="230">
        <v>0</v>
      </c>
      <c r="D1008" s="230">
        <v>0</v>
      </c>
      <c r="E1008" s="230">
        <v>0</v>
      </c>
      <c r="F1008" s="230">
        <v>0</v>
      </c>
      <c r="G1008" s="230">
        <v>0</v>
      </c>
      <c r="H1008" s="230">
        <v>0</v>
      </c>
      <c r="I1008" s="230">
        <v>0</v>
      </c>
      <c r="J1008" s="230">
        <v>1</v>
      </c>
      <c r="K1008" s="230">
        <v>1</v>
      </c>
      <c r="L1008" s="230">
        <v>1</v>
      </c>
      <c r="M1008" s="230">
        <v>1</v>
      </c>
    </row>
    <row r="1009" spans="1:13" x14ac:dyDescent="0.3">
      <c r="A1009" s="1" t="s">
        <v>428</v>
      </c>
      <c r="B1009" s="230">
        <v>0</v>
      </c>
      <c r="C1009" s="230">
        <v>0</v>
      </c>
      <c r="D1009" s="230">
        <v>0</v>
      </c>
      <c r="E1009" s="230">
        <v>2</v>
      </c>
      <c r="F1009" s="230">
        <v>2</v>
      </c>
      <c r="G1009" s="230">
        <v>2</v>
      </c>
      <c r="H1009" s="230">
        <v>2</v>
      </c>
      <c r="I1009" s="230">
        <v>2</v>
      </c>
      <c r="J1009" s="230">
        <v>3</v>
      </c>
      <c r="K1009" s="230">
        <v>3</v>
      </c>
      <c r="L1009" s="230">
        <v>5</v>
      </c>
      <c r="M1009" s="230">
        <v>5</v>
      </c>
    </row>
    <row r="1010" spans="1:13" x14ac:dyDescent="0.3">
      <c r="A1010" s="1" t="s">
        <v>254</v>
      </c>
      <c r="B1010" s="230">
        <v>0</v>
      </c>
      <c r="C1010" s="230">
        <v>0</v>
      </c>
      <c r="D1010" s="230">
        <v>0</v>
      </c>
      <c r="E1010" s="230">
        <v>0</v>
      </c>
      <c r="F1010" s="230">
        <v>0</v>
      </c>
      <c r="G1010" s="230">
        <v>0</v>
      </c>
      <c r="H1010" s="230">
        <v>0</v>
      </c>
      <c r="I1010" s="230">
        <v>0</v>
      </c>
      <c r="J1010" s="230">
        <v>0</v>
      </c>
      <c r="K1010" s="230">
        <v>0</v>
      </c>
      <c r="L1010" s="230">
        <v>2</v>
      </c>
      <c r="M1010" s="230">
        <v>2</v>
      </c>
    </row>
    <row r="1011" spans="1:13" x14ac:dyDescent="0.3">
      <c r="A1011" s="1" t="s">
        <v>287</v>
      </c>
      <c r="B1011" s="230">
        <v>5</v>
      </c>
      <c r="C1011" s="230">
        <v>6</v>
      </c>
      <c r="D1011" s="230">
        <v>6</v>
      </c>
      <c r="E1011" s="230">
        <v>13</v>
      </c>
      <c r="F1011" s="230">
        <v>14</v>
      </c>
      <c r="G1011" s="230">
        <v>16</v>
      </c>
      <c r="H1011" s="230">
        <v>18</v>
      </c>
      <c r="I1011" s="230">
        <v>18</v>
      </c>
      <c r="J1011" s="230">
        <v>19</v>
      </c>
      <c r="K1011" s="230">
        <v>22</v>
      </c>
      <c r="L1011" s="230">
        <v>22</v>
      </c>
      <c r="M1011" s="230">
        <v>20</v>
      </c>
    </row>
    <row r="1012" spans="1:13" x14ac:dyDescent="0.3">
      <c r="A1012" s="1" t="s">
        <v>288</v>
      </c>
      <c r="B1012" s="230">
        <v>1</v>
      </c>
      <c r="C1012" s="230">
        <v>1</v>
      </c>
      <c r="D1012" s="230">
        <v>3</v>
      </c>
      <c r="E1012" s="230">
        <v>3</v>
      </c>
      <c r="F1012" s="230">
        <v>3</v>
      </c>
      <c r="G1012" s="230">
        <v>3</v>
      </c>
      <c r="H1012" s="230">
        <v>3</v>
      </c>
      <c r="I1012" s="230">
        <v>5</v>
      </c>
      <c r="J1012" s="230">
        <v>5</v>
      </c>
      <c r="K1012" s="230">
        <v>5</v>
      </c>
      <c r="L1012" s="230">
        <v>5</v>
      </c>
      <c r="M1012" s="230">
        <v>5</v>
      </c>
    </row>
    <row r="1013" spans="1:13" x14ac:dyDescent="0.3">
      <c r="A1013" s="1" t="s">
        <v>255</v>
      </c>
      <c r="B1013" s="230">
        <v>6</v>
      </c>
      <c r="C1013" s="230">
        <v>6</v>
      </c>
      <c r="D1013" s="230">
        <v>6</v>
      </c>
      <c r="E1013" s="230">
        <v>6</v>
      </c>
      <c r="F1013" s="230">
        <v>6</v>
      </c>
      <c r="G1013" s="230">
        <v>6</v>
      </c>
      <c r="H1013" s="230">
        <v>6</v>
      </c>
      <c r="I1013" s="230">
        <v>6</v>
      </c>
      <c r="J1013" s="230">
        <v>6</v>
      </c>
      <c r="K1013" s="230">
        <v>6</v>
      </c>
      <c r="L1013" s="230">
        <v>6</v>
      </c>
      <c r="M1013" s="230">
        <v>6</v>
      </c>
    </row>
    <row r="1014" spans="1:13" x14ac:dyDescent="0.3">
      <c r="A1014" s="1" t="s">
        <v>266</v>
      </c>
      <c r="B1014" s="230">
        <v>3</v>
      </c>
      <c r="C1014" s="230">
        <v>5</v>
      </c>
      <c r="D1014" s="230">
        <v>8</v>
      </c>
      <c r="E1014" s="230">
        <v>12</v>
      </c>
      <c r="F1014" s="230">
        <v>15</v>
      </c>
      <c r="G1014" s="230">
        <v>17</v>
      </c>
      <c r="H1014" s="230">
        <v>20</v>
      </c>
      <c r="I1014" s="230">
        <v>22</v>
      </c>
      <c r="J1014" s="230">
        <v>25</v>
      </c>
      <c r="K1014" s="230">
        <v>27</v>
      </c>
      <c r="L1014" s="230">
        <v>30</v>
      </c>
      <c r="M1014" s="230">
        <v>32</v>
      </c>
    </row>
    <row r="1015" spans="1:13" x14ac:dyDescent="0.3">
      <c r="A1015" s="1" t="s">
        <v>289</v>
      </c>
      <c r="B1015" s="230">
        <v>0</v>
      </c>
      <c r="C1015" s="230">
        <v>0</v>
      </c>
      <c r="D1015" s="230">
        <v>0</v>
      </c>
      <c r="E1015" s="230">
        <v>0</v>
      </c>
      <c r="F1015" s="230">
        <v>0</v>
      </c>
      <c r="G1015" s="230">
        <v>0</v>
      </c>
      <c r="H1015" s="230">
        <v>0</v>
      </c>
      <c r="I1015" s="230">
        <v>0</v>
      </c>
      <c r="J1015" s="230">
        <v>0</v>
      </c>
      <c r="K1015" s="230">
        <v>0</v>
      </c>
      <c r="L1015" s="230">
        <v>60</v>
      </c>
      <c r="M1015" s="230">
        <v>60</v>
      </c>
    </row>
    <row r="1016" spans="1:13" x14ac:dyDescent="0.3">
      <c r="A1016" s="1" t="s">
        <v>290</v>
      </c>
      <c r="B1016" s="230">
        <v>0</v>
      </c>
      <c r="C1016" s="230">
        <v>0</v>
      </c>
      <c r="D1016" s="230">
        <v>2</v>
      </c>
      <c r="E1016" s="230">
        <v>3</v>
      </c>
      <c r="F1016" s="230">
        <v>3</v>
      </c>
      <c r="G1016" s="230">
        <v>3</v>
      </c>
      <c r="H1016" s="230">
        <v>3</v>
      </c>
      <c r="I1016" s="230">
        <v>4</v>
      </c>
      <c r="J1016" s="230">
        <v>4</v>
      </c>
      <c r="K1016" s="230">
        <v>4</v>
      </c>
      <c r="L1016" s="230">
        <v>4</v>
      </c>
      <c r="M1016" s="230">
        <v>5</v>
      </c>
    </row>
    <row r="1017" spans="1:13" x14ac:dyDescent="0.3">
      <c r="A1017" s="1" t="s">
        <v>376</v>
      </c>
      <c r="B1017" s="230">
        <v>0</v>
      </c>
      <c r="C1017" s="230">
        <v>1</v>
      </c>
      <c r="D1017" s="230">
        <v>1</v>
      </c>
      <c r="E1017" s="230">
        <v>1</v>
      </c>
      <c r="F1017" s="230">
        <v>1</v>
      </c>
      <c r="G1017" s="230">
        <v>2</v>
      </c>
      <c r="H1017" s="230">
        <v>2</v>
      </c>
      <c r="I1017" s="230">
        <v>2</v>
      </c>
      <c r="J1017" s="230">
        <v>2</v>
      </c>
      <c r="K1017" s="230">
        <v>3</v>
      </c>
      <c r="L1017" s="230">
        <v>3</v>
      </c>
      <c r="M1017" s="230">
        <v>3</v>
      </c>
    </row>
    <row r="1018" spans="1:13" x14ac:dyDescent="0.3">
      <c r="A1018" s="1" t="s">
        <v>415</v>
      </c>
      <c r="B1018" s="230">
        <v>8</v>
      </c>
      <c r="C1018" s="230">
        <v>10</v>
      </c>
      <c r="D1018" s="230">
        <v>10</v>
      </c>
      <c r="E1018" s="230">
        <v>19</v>
      </c>
      <c r="F1018" s="230">
        <v>42</v>
      </c>
      <c r="G1018" s="230">
        <v>51</v>
      </c>
      <c r="H1018" s="230">
        <v>59</v>
      </c>
      <c r="I1018" s="230">
        <v>61</v>
      </c>
      <c r="J1018" s="230">
        <v>69</v>
      </c>
      <c r="K1018" s="230">
        <v>75</v>
      </c>
      <c r="L1018" s="230">
        <v>84</v>
      </c>
      <c r="M1018" s="230">
        <v>85</v>
      </c>
    </row>
    <row r="1019" spans="1:13" x14ac:dyDescent="0.3">
      <c r="A1019" s="1" t="s">
        <v>398</v>
      </c>
      <c r="B1019" s="230">
        <v>0</v>
      </c>
      <c r="C1019" s="230">
        <v>15</v>
      </c>
      <c r="D1019" s="230">
        <v>15</v>
      </c>
      <c r="E1019" s="230">
        <v>15</v>
      </c>
      <c r="F1019" s="230">
        <v>15</v>
      </c>
      <c r="G1019" s="230">
        <v>15</v>
      </c>
      <c r="H1019" s="230">
        <v>15</v>
      </c>
      <c r="I1019" s="230">
        <v>15</v>
      </c>
      <c r="J1019" s="230">
        <v>15</v>
      </c>
      <c r="K1019" s="230">
        <v>15</v>
      </c>
      <c r="L1019" s="230">
        <v>15</v>
      </c>
      <c r="M1019" s="230">
        <v>15</v>
      </c>
    </row>
    <row r="1020" spans="1:13" x14ac:dyDescent="0.3">
      <c r="A1020" s="1" t="s">
        <v>435</v>
      </c>
      <c r="B1020" s="230">
        <v>3</v>
      </c>
      <c r="C1020" s="230">
        <v>4</v>
      </c>
      <c r="D1020" s="230">
        <v>5</v>
      </c>
      <c r="E1020" s="230">
        <v>5</v>
      </c>
      <c r="F1020" s="230">
        <v>25</v>
      </c>
      <c r="G1020" s="230">
        <v>36</v>
      </c>
      <c r="H1020" s="230">
        <v>40</v>
      </c>
      <c r="I1020" s="230">
        <v>42</v>
      </c>
      <c r="J1020" s="230">
        <v>45</v>
      </c>
      <c r="K1020" s="230">
        <v>54</v>
      </c>
      <c r="L1020" s="230">
        <v>54</v>
      </c>
      <c r="M1020" s="230">
        <v>80</v>
      </c>
    </row>
    <row r="1021" spans="1:13" x14ac:dyDescent="0.3">
      <c r="A1021" s="1" t="s">
        <v>447</v>
      </c>
      <c r="B1021" s="230">
        <v>0</v>
      </c>
      <c r="C1021" s="230">
        <v>6</v>
      </c>
      <c r="D1021" s="230">
        <v>6</v>
      </c>
      <c r="E1021" s="230">
        <v>6</v>
      </c>
      <c r="F1021" s="230">
        <v>10</v>
      </c>
      <c r="G1021" s="230">
        <v>10</v>
      </c>
      <c r="H1021" s="230">
        <v>10</v>
      </c>
      <c r="I1021" s="230">
        <v>10</v>
      </c>
      <c r="J1021" s="230">
        <v>10</v>
      </c>
      <c r="K1021" s="230">
        <v>10</v>
      </c>
      <c r="L1021" s="230">
        <v>10</v>
      </c>
      <c r="M1021" s="230">
        <v>10</v>
      </c>
    </row>
    <row r="1022" spans="1:13" x14ac:dyDescent="0.3">
      <c r="A1022" s="1" t="s">
        <v>399</v>
      </c>
      <c r="B1022" s="230">
        <v>9</v>
      </c>
      <c r="C1022" s="230">
        <v>9</v>
      </c>
      <c r="D1022" s="230">
        <v>9</v>
      </c>
      <c r="E1022" s="230">
        <v>9</v>
      </c>
      <c r="F1022" s="230">
        <v>10</v>
      </c>
      <c r="G1022" s="230">
        <v>11</v>
      </c>
      <c r="H1022" s="230">
        <v>11</v>
      </c>
      <c r="I1022" s="230">
        <v>11</v>
      </c>
      <c r="J1022" s="230">
        <v>11</v>
      </c>
      <c r="K1022" s="230">
        <v>12</v>
      </c>
      <c r="L1022" s="230">
        <v>12</v>
      </c>
      <c r="M1022" s="230">
        <v>18</v>
      </c>
    </row>
    <row r="1023" spans="1:13" x14ac:dyDescent="0.3">
      <c r="A1023" s="1" t="s">
        <v>293</v>
      </c>
      <c r="B1023" s="230">
        <v>3</v>
      </c>
      <c r="C1023" s="230">
        <v>3</v>
      </c>
      <c r="D1023" s="230">
        <v>3</v>
      </c>
      <c r="E1023" s="230">
        <v>3</v>
      </c>
      <c r="F1023" s="230">
        <v>3</v>
      </c>
      <c r="G1023" s="230">
        <v>3</v>
      </c>
      <c r="H1023" s="230">
        <v>3</v>
      </c>
      <c r="I1023" s="230">
        <v>3</v>
      </c>
      <c r="J1023" s="230">
        <v>3</v>
      </c>
      <c r="K1023" s="230">
        <v>3</v>
      </c>
      <c r="L1023" s="230">
        <v>3</v>
      </c>
      <c r="M1023" s="230">
        <v>3</v>
      </c>
    </row>
    <row r="1024" spans="1:13" x14ac:dyDescent="0.3">
      <c r="A1024" s="1" t="s">
        <v>438</v>
      </c>
      <c r="B1024" s="230">
        <v>0</v>
      </c>
      <c r="C1024" s="230">
        <v>0</v>
      </c>
      <c r="D1024" s="230">
        <v>3</v>
      </c>
      <c r="E1024" s="230">
        <v>3</v>
      </c>
      <c r="F1024" s="230">
        <v>3</v>
      </c>
      <c r="G1024" s="230">
        <v>3</v>
      </c>
      <c r="H1024" s="230">
        <v>3</v>
      </c>
      <c r="I1024" s="230">
        <v>3</v>
      </c>
      <c r="J1024" s="230">
        <v>5</v>
      </c>
      <c r="K1024" s="230">
        <v>5</v>
      </c>
      <c r="L1024" s="230">
        <v>5</v>
      </c>
      <c r="M1024" s="230">
        <v>5</v>
      </c>
    </row>
    <row r="1025" spans="1:13" x14ac:dyDescent="0.3">
      <c r="A1025" s="1" t="s">
        <v>277</v>
      </c>
      <c r="B1025" s="230">
        <v>0</v>
      </c>
      <c r="C1025" s="230">
        <v>0</v>
      </c>
      <c r="D1025" s="230">
        <v>60</v>
      </c>
      <c r="E1025" s="230">
        <v>60</v>
      </c>
      <c r="F1025" s="230">
        <v>60</v>
      </c>
      <c r="G1025" s="230">
        <v>60</v>
      </c>
      <c r="H1025" s="230">
        <v>60</v>
      </c>
      <c r="I1025" s="230">
        <v>60</v>
      </c>
      <c r="J1025" s="230">
        <v>60</v>
      </c>
      <c r="K1025" s="230">
        <v>60</v>
      </c>
      <c r="L1025" s="230">
        <v>60</v>
      </c>
      <c r="M1025" s="230">
        <v>60</v>
      </c>
    </row>
    <row r="1026" spans="1:13" x14ac:dyDescent="0.3">
      <c r="A1026" s="1" t="s">
        <v>267</v>
      </c>
      <c r="B1026" s="230">
        <v>8</v>
      </c>
      <c r="C1026" s="230">
        <v>10</v>
      </c>
      <c r="D1026" s="230">
        <v>10</v>
      </c>
      <c r="E1026" s="230">
        <v>10</v>
      </c>
      <c r="F1026" s="230">
        <v>10</v>
      </c>
      <c r="G1026" s="230">
        <v>10</v>
      </c>
      <c r="H1026" s="230">
        <v>10</v>
      </c>
      <c r="I1026" s="230">
        <v>10</v>
      </c>
      <c r="J1026" s="230">
        <v>10</v>
      </c>
      <c r="K1026" s="230">
        <v>21</v>
      </c>
      <c r="L1026" s="230">
        <v>25</v>
      </c>
      <c r="M1026" s="230">
        <v>32</v>
      </c>
    </row>
    <row r="1027" spans="1:13" x14ac:dyDescent="0.3">
      <c r="A1027" s="1" t="s">
        <v>377</v>
      </c>
      <c r="B1027" s="230">
        <v>3</v>
      </c>
      <c r="C1027" s="230">
        <v>5</v>
      </c>
      <c r="D1027" s="230">
        <v>8</v>
      </c>
      <c r="E1027" s="230">
        <v>10</v>
      </c>
      <c r="F1027" s="230">
        <v>13</v>
      </c>
      <c r="G1027" s="230">
        <v>15</v>
      </c>
      <c r="H1027" s="230">
        <v>18</v>
      </c>
      <c r="I1027" s="230">
        <v>20</v>
      </c>
      <c r="J1027" s="230">
        <v>23</v>
      </c>
      <c r="K1027" s="230">
        <v>25</v>
      </c>
      <c r="L1027" s="230">
        <v>28</v>
      </c>
      <c r="M1027" s="230">
        <v>36</v>
      </c>
    </row>
    <row r="1028" spans="1:13" x14ac:dyDescent="0.3">
      <c r="A1028" s="1" t="s">
        <v>295</v>
      </c>
      <c r="B1028" s="230">
        <v>6</v>
      </c>
      <c r="C1028" s="230">
        <v>7</v>
      </c>
      <c r="D1028" s="230">
        <v>7</v>
      </c>
      <c r="E1028" s="230">
        <v>7</v>
      </c>
      <c r="F1028" s="230">
        <v>7</v>
      </c>
      <c r="G1028" s="230">
        <v>11</v>
      </c>
      <c r="H1028" s="230">
        <v>12</v>
      </c>
      <c r="I1028" s="230">
        <v>13</v>
      </c>
      <c r="J1028" s="230">
        <v>13</v>
      </c>
      <c r="K1028" s="230">
        <v>27</v>
      </c>
      <c r="L1028" s="230">
        <v>27</v>
      </c>
      <c r="M1028" s="230">
        <v>30</v>
      </c>
    </row>
    <row r="1029" spans="1:13" x14ac:dyDescent="0.3">
      <c r="A1029" s="1" t="s">
        <v>356</v>
      </c>
      <c r="B1029" s="230">
        <v>12</v>
      </c>
      <c r="C1029" s="230">
        <v>18</v>
      </c>
      <c r="D1029" s="230">
        <v>22</v>
      </c>
      <c r="E1029" s="230">
        <v>58</v>
      </c>
      <c r="F1029" s="230">
        <v>58</v>
      </c>
      <c r="G1029" s="230">
        <v>62</v>
      </c>
      <c r="H1029" s="230">
        <v>71</v>
      </c>
      <c r="I1029" s="230">
        <v>77</v>
      </c>
      <c r="J1029" s="230">
        <v>78</v>
      </c>
      <c r="K1029" s="230">
        <v>79</v>
      </c>
      <c r="L1029" s="230">
        <v>79</v>
      </c>
      <c r="M1029" s="230">
        <v>80</v>
      </c>
    </row>
    <row r="1030" spans="1:13" x14ac:dyDescent="0.3">
      <c r="A1030" s="1" t="s">
        <v>400</v>
      </c>
      <c r="B1030" s="230">
        <v>4</v>
      </c>
      <c r="C1030" s="230">
        <v>6</v>
      </c>
      <c r="D1030" s="230">
        <v>11</v>
      </c>
      <c r="E1030" s="230">
        <v>13</v>
      </c>
      <c r="F1030" s="230">
        <v>29</v>
      </c>
      <c r="G1030" s="230">
        <v>44</v>
      </c>
      <c r="H1030" s="230">
        <v>50</v>
      </c>
      <c r="I1030" s="230">
        <v>52</v>
      </c>
      <c r="J1030" s="230">
        <v>57</v>
      </c>
      <c r="K1030" s="230">
        <v>68</v>
      </c>
      <c r="L1030" s="230">
        <v>70</v>
      </c>
      <c r="M1030" s="230">
        <v>75</v>
      </c>
    </row>
    <row r="1031" spans="1:13" x14ac:dyDescent="0.3">
      <c r="A1031" s="1" t="s">
        <v>439</v>
      </c>
      <c r="B1031" s="230">
        <v>0</v>
      </c>
      <c r="C1031" s="230">
        <v>0</v>
      </c>
      <c r="D1031" s="230">
        <v>0</v>
      </c>
      <c r="E1031" s="230">
        <v>0</v>
      </c>
      <c r="F1031" s="230">
        <v>0</v>
      </c>
      <c r="G1031" s="230">
        <v>0</v>
      </c>
      <c r="H1031" s="230">
        <v>0</v>
      </c>
      <c r="I1031" s="230">
        <v>0</v>
      </c>
      <c r="J1031" s="230">
        <v>0</v>
      </c>
      <c r="K1031" s="230">
        <v>5</v>
      </c>
      <c r="L1031" s="230">
        <v>5</v>
      </c>
      <c r="M1031" s="230">
        <v>5</v>
      </c>
    </row>
    <row r="1032" spans="1:13" x14ac:dyDescent="0.3">
      <c r="A1032" s="1" t="s">
        <v>357</v>
      </c>
      <c r="B1032" s="230">
        <v>0</v>
      </c>
      <c r="C1032" s="230">
        <v>0</v>
      </c>
      <c r="D1032" s="230">
        <v>0</v>
      </c>
      <c r="E1032" s="230">
        <v>0</v>
      </c>
      <c r="F1032" s="230">
        <v>0</v>
      </c>
      <c r="G1032" s="230">
        <v>0</v>
      </c>
      <c r="H1032" s="230">
        <v>0</v>
      </c>
      <c r="I1032" s="230">
        <v>0</v>
      </c>
      <c r="J1032" s="230">
        <v>0</v>
      </c>
      <c r="K1032" s="230">
        <v>3</v>
      </c>
      <c r="L1032" s="230">
        <v>3</v>
      </c>
      <c r="M1032" s="230">
        <v>3</v>
      </c>
    </row>
    <row r="1033" spans="1:13" x14ac:dyDescent="0.3">
      <c r="A1033" s="1" t="s">
        <v>363</v>
      </c>
      <c r="B1033" s="230">
        <v>0</v>
      </c>
      <c r="C1033" s="230">
        <v>0</v>
      </c>
      <c r="D1033" s="230">
        <v>0</v>
      </c>
      <c r="E1033" s="230">
        <v>0</v>
      </c>
      <c r="F1033" s="230">
        <v>6</v>
      </c>
      <c r="G1033" s="230">
        <v>6</v>
      </c>
      <c r="H1033" s="230">
        <v>20</v>
      </c>
      <c r="I1033" s="230">
        <v>20</v>
      </c>
      <c r="J1033" s="230">
        <v>20</v>
      </c>
      <c r="K1033" s="230">
        <v>20</v>
      </c>
      <c r="L1033" s="230">
        <v>20</v>
      </c>
      <c r="M1033" s="230">
        <v>20</v>
      </c>
    </row>
    <row r="1034" spans="1:13" x14ac:dyDescent="0.3">
      <c r="A1034" s="1" t="s">
        <v>379</v>
      </c>
      <c r="B1034" s="230">
        <v>2</v>
      </c>
      <c r="C1034" s="230">
        <v>19</v>
      </c>
      <c r="D1034" s="230">
        <v>24</v>
      </c>
      <c r="E1034" s="230">
        <v>24</v>
      </c>
      <c r="F1034" s="230">
        <v>24</v>
      </c>
      <c r="G1034" s="230">
        <v>24</v>
      </c>
      <c r="H1034" s="230">
        <v>24</v>
      </c>
      <c r="I1034" s="230">
        <v>25</v>
      </c>
      <c r="J1034" s="230">
        <v>25</v>
      </c>
      <c r="K1034" s="230">
        <v>25</v>
      </c>
      <c r="L1034" s="230">
        <v>25</v>
      </c>
      <c r="M1034" s="230">
        <v>25</v>
      </c>
    </row>
    <row r="1035" spans="1:13" x14ac:dyDescent="0.3">
      <c r="A1035" s="1" t="s">
        <v>421</v>
      </c>
      <c r="B1035" s="230">
        <v>0</v>
      </c>
      <c r="C1035" s="230">
        <v>0</v>
      </c>
      <c r="D1035" s="230">
        <v>0</v>
      </c>
      <c r="E1035" s="230">
        <v>0</v>
      </c>
      <c r="F1035" s="230">
        <v>4</v>
      </c>
      <c r="G1035" s="230">
        <v>14</v>
      </c>
      <c r="H1035" s="230">
        <v>14</v>
      </c>
      <c r="I1035" s="230">
        <v>14</v>
      </c>
      <c r="J1035" s="230">
        <v>14</v>
      </c>
      <c r="K1035" s="230">
        <v>14</v>
      </c>
      <c r="L1035" s="230">
        <v>20</v>
      </c>
      <c r="M1035" s="230">
        <v>20</v>
      </c>
    </row>
    <row r="1036" spans="1:13" x14ac:dyDescent="0.3">
      <c r="A1036" s="1" t="s">
        <v>441</v>
      </c>
      <c r="B1036" s="230">
        <v>0</v>
      </c>
      <c r="C1036" s="230">
        <v>1</v>
      </c>
      <c r="D1036" s="230">
        <v>1</v>
      </c>
      <c r="E1036" s="230">
        <v>1</v>
      </c>
      <c r="F1036" s="230">
        <v>2</v>
      </c>
      <c r="G1036" s="230">
        <v>2</v>
      </c>
      <c r="H1036" s="230">
        <v>3</v>
      </c>
      <c r="I1036" s="230">
        <v>3</v>
      </c>
      <c r="J1036" s="230">
        <v>7</v>
      </c>
      <c r="K1036" s="230">
        <v>10</v>
      </c>
      <c r="L1036" s="230">
        <v>10</v>
      </c>
      <c r="M1036" s="230">
        <v>10</v>
      </c>
    </row>
    <row r="1037" spans="1:13" x14ac:dyDescent="0.3">
      <c r="A1037" s="1" t="s">
        <v>350</v>
      </c>
      <c r="B1037" s="230">
        <v>10</v>
      </c>
      <c r="C1037" s="230">
        <v>171</v>
      </c>
      <c r="D1037" s="230">
        <v>281</v>
      </c>
      <c r="E1037" s="230">
        <v>551</v>
      </c>
      <c r="F1037" s="230">
        <v>741</v>
      </c>
      <c r="G1037" s="230">
        <v>954</v>
      </c>
      <c r="H1037" s="230">
        <v>1062</v>
      </c>
      <c r="I1037" s="230">
        <v>1074</v>
      </c>
      <c r="J1037" s="230">
        <v>1109</v>
      </c>
      <c r="K1037" s="230">
        <v>1199</v>
      </c>
      <c r="L1037" s="230">
        <v>1275</v>
      </c>
      <c r="M1037" s="230">
        <v>1400</v>
      </c>
    </row>
    <row r="1038" spans="1:13" x14ac:dyDescent="0.3">
      <c r="A1038" s="1" t="s">
        <v>380</v>
      </c>
      <c r="B1038" s="230">
        <v>0</v>
      </c>
      <c r="C1038" s="230">
        <v>4</v>
      </c>
      <c r="D1038" s="230">
        <v>12</v>
      </c>
      <c r="E1038" s="230">
        <v>39</v>
      </c>
      <c r="F1038" s="230">
        <v>59</v>
      </c>
      <c r="G1038" s="230">
        <v>66</v>
      </c>
      <c r="H1038" s="230">
        <v>66</v>
      </c>
      <c r="I1038" s="230">
        <v>66</v>
      </c>
      <c r="J1038" s="230">
        <v>113</v>
      </c>
      <c r="K1038" s="230">
        <v>195</v>
      </c>
      <c r="L1038" s="230">
        <v>195</v>
      </c>
      <c r="M1038" s="230">
        <v>200</v>
      </c>
    </row>
    <row r="1039" spans="1:13" x14ac:dyDescent="0.3">
      <c r="A1039" s="1" t="s">
        <v>381</v>
      </c>
      <c r="B1039" s="230">
        <v>0</v>
      </c>
      <c r="C1039" s="230">
        <v>0</v>
      </c>
      <c r="D1039" s="230">
        <v>0</v>
      </c>
      <c r="E1039" s="230">
        <v>0</v>
      </c>
      <c r="F1039" s="230">
        <v>0</v>
      </c>
      <c r="G1039" s="230">
        <v>0</v>
      </c>
      <c r="H1039" s="230">
        <v>0</v>
      </c>
      <c r="I1039" s="230">
        <v>0</v>
      </c>
      <c r="J1039" s="230">
        <v>0</v>
      </c>
      <c r="K1039" s="230">
        <v>0</v>
      </c>
      <c r="L1039" s="230">
        <v>0</v>
      </c>
      <c r="M1039" s="230">
        <v>96</v>
      </c>
    </row>
    <row r="1040" spans="1:13" x14ac:dyDescent="0.3">
      <c r="A1040" s="1" t="s">
        <v>442</v>
      </c>
      <c r="B1040" s="230">
        <v>0</v>
      </c>
      <c r="C1040" s="230">
        <v>0</v>
      </c>
      <c r="D1040" s="230">
        <v>0</v>
      </c>
      <c r="E1040" s="230">
        <v>0</v>
      </c>
      <c r="F1040" s="230">
        <v>0</v>
      </c>
      <c r="G1040" s="230">
        <v>10</v>
      </c>
      <c r="H1040" s="230">
        <v>10</v>
      </c>
      <c r="I1040" s="230">
        <v>10</v>
      </c>
      <c r="J1040" s="230">
        <v>10</v>
      </c>
      <c r="K1040" s="230">
        <v>10</v>
      </c>
      <c r="L1040" s="230">
        <v>10</v>
      </c>
      <c r="M1040" s="230">
        <v>10</v>
      </c>
    </row>
    <row r="1041" spans="1:13" x14ac:dyDescent="0.3">
      <c r="A1041" s="1" t="s">
        <v>298</v>
      </c>
      <c r="B1041" s="230">
        <v>7</v>
      </c>
      <c r="C1041" s="230">
        <v>10</v>
      </c>
      <c r="D1041" s="230">
        <v>10</v>
      </c>
      <c r="E1041" s="230">
        <v>22</v>
      </c>
      <c r="F1041" s="230">
        <v>22</v>
      </c>
      <c r="G1041" s="230">
        <v>22</v>
      </c>
      <c r="H1041" s="230">
        <v>22</v>
      </c>
      <c r="I1041" s="230">
        <v>25</v>
      </c>
      <c r="J1041" s="230">
        <v>25</v>
      </c>
      <c r="K1041" s="230">
        <v>31</v>
      </c>
      <c r="L1041" s="230">
        <v>31</v>
      </c>
      <c r="M1041" s="230">
        <v>34</v>
      </c>
    </row>
    <row r="1042" spans="1:13" x14ac:dyDescent="0.3">
      <c r="A1042" s="1" t="s">
        <v>454</v>
      </c>
      <c r="B1042" s="230">
        <v>-50</v>
      </c>
      <c r="C1042" s="230">
        <v>-100</v>
      </c>
      <c r="D1042" s="230">
        <v>-150</v>
      </c>
      <c r="E1042" s="230">
        <v>-200</v>
      </c>
      <c r="F1042" s="230">
        <v>-250</v>
      </c>
      <c r="G1042" s="230">
        <v>-300</v>
      </c>
      <c r="H1042" s="230">
        <v>-350</v>
      </c>
      <c r="I1042" s="230">
        <v>-400</v>
      </c>
      <c r="J1042" s="230">
        <v>-450</v>
      </c>
      <c r="K1042" s="230">
        <v>-500</v>
      </c>
      <c r="L1042" s="230">
        <v>-550</v>
      </c>
      <c r="M1042" s="230">
        <v>-600</v>
      </c>
    </row>
    <row r="1043" spans="1:13" x14ac:dyDescent="0.3">
      <c r="A1043" s="1" t="s">
        <v>455</v>
      </c>
      <c r="B1043" s="230">
        <v>0</v>
      </c>
      <c r="C1043" s="230">
        <v>0</v>
      </c>
      <c r="D1043" s="230">
        <v>0</v>
      </c>
      <c r="E1043" s="230">
        <v>0</v>
      </c>
      <c r="F1043" s="230">
        <v>0</v>
      </c>
      <c r="G1043" s="230">
        <v>0</v>
      </c>
      <c r="H1043" s="230">
        <v>0</v>
      </c>
      <c r="I1043" s="230">
        <v>0</v>
      </c>
      <c r="J1043" s="230">
        <v>0</v>
      </c>
      <c r="K1043" s="230">
        <v>0</v>
      </c>
      <c r="L1043" s="230">
        <v>0</v>
      </c>
      <c r="M1043" s="230">
        <v>921</v>
      </c>
    </row>
    <row r="1044" spans="1:13" x14ac:dyDescent="0.3">
      <c r="A1044" s="1" t="s">
        <v>456</v>
      </c>
      <c r="B1044" s="230">
        <v>0</v>
      </c>
      <c r="C1044" s="230">
        <v>0</v>
      </c>
      <c r="D1044" s="230">
        <v>0</v>
      </c>
      <c r="E1044" s="230">
        <v>0</v>
      </c>
      <c r="F1044" s="230">
        <v>0</v>
      </c>
      <c r="G1044" s="230">
        <v>0</v>
      </c>
      <c r="H1044" s="230">
        <v>0</v>
      </c>
      <c r="I1044" s="230">
        <v>0</v>
      </c>
      <c r="J1044" s="230">
        <v>0</v>
      </c>
      <c r="K1044" s="230">
        <v>0</v>
      </c>
      <c r="L1044" s="230">
        <v>0</v>
      </c>
      <c r="M1044" s="230">
        <v>213</v>
      </c>
    </row>
    <row r="1045" spans="1:13" x14ac:dyDescent="0.3">
      <c r="A1045" s="1" t="s">
        <v>452</v>
      </c>
      <c r="B1045" s="230">
        <v>0</v>
      </c>
      <c r="C1045" s="230">
        <v>8</v>
      </c>
      <c r="D1045" s="230">
        <v>-2431</v>
      </c>
      <c r="E1045" s="230">
        <v>-2432</v>
      </c>
      <c r="F1045" s="230">
        <v>-2433</v>
      </c>
      <c r="G1045" s="230">
        <v>-2433</v>
      </c>
      <c r="H1045" s="230">
        <v>-2433</v>
      </c>
      <c r="I1045" s="230">
        <v>-2431</v>
      </c>
      <c r="J1045" s="230">
        <v>-4860</v>
      </c>
      <c r="K1045" s="230">
        <v>-4860</v>
      </c>
      <c r="L1045" s="230">
        <v>-4860</v>
      </c>
      <c r="M1045" s="230">
        <v>-4860</v>
      </c>
    </row>
    <row r="1046" spans="1:13" x14ac:dyDescent="0.3">
      <c r="A1046" s="1" t="s">
        <v>457</v>
      </c>
      <c r="B1046" s="230">
        <v>0</v>
      </c>
      <c r="C1046" s="230">
        <v>0</v>
      </c>
      <c r="D1046" s="230">
        <v>0</v>
      </c>
      <c r="E1046" s="230">
        <v>-20</v>
      </c>
      <c r="F1046" s="230">
        <v>-27</v>
      </c>
      <c r="G1046" s="230">
        <v>-33</v>
      </c>
      <c r="H1046" s="230">
        <v>-33</v>
      </c>
      <c r="I1046" s="230">
        <v>-40</v>
      </c>
      <c r="J1046" s="230">
        <v>-40</v>
      </c>
      <c r="K1046" s="230">
        <v>-60</v>
      </c>
      <c r="L1046" s="230">
        <v>-60</v>
      </c>
      <c r="M1046" s="230">
        <v>-60</v>
      </c>
    </row>
    <row r="1047" spans="1:13" x14ac:dyDescent="0.3">
      <c r="B1047" s="230"/>
      <c r="C1047" s="230"/>
      <c r="D1047" s="230"/>
      <c r="E1047" s="230"/>
      <c r="F1047" s="230"/>
      <c r="G1047" s="230"/>
      <c r="H1047" s="230"/>
      <c r="I1047" s="230"/>
      <c r="J1047" s="230"/>
      <c r="K1047" s="230"/>
      <c r="L1047" s="230"/>
      <c r="M1047" s="230"/>
    </row>
    <row r="1048" spans="1:13" x14ac:dyDescent="0.3">
      <c r="A1048" s="1" t="s">
        <v>458</v>
      </c>
      <c r="B1048" s="230"/>
      <c r="C1048" s="230"/>
      <c r="D1048" s="230"/>
      <c r="E1048" s="230"/>
      <c r="F1048" s="230"/>
      <c r="G1048" s="230"/>
      <c r="H1048" s="230"/>
      <c r="I1048" s="230"/>
      <c r="J1048" s="230"/>
      <c r="K1048" s="230"/>
      <c r="L1048" s="230"/>
      <c r="M1048" s="230"/>
    </row>
    <row r="1049" spans="1:13" x14ac:dyDescent="0.3">
      <c r="A1049" s="1" t="s">
        <v>247</v>
      </c>
      <c r="B1049" s="230">
        <v>168</v>
      </c>
      <c r="C1049" s="230">
        <v>348</v>
      </c>
      <c r="D1049" s="230">
        <v>-1809</v>
      </c>
      <c r="E1049" s="230">
        <v>-1510</v>
      </c>
      <c r="F1049" s="230">
        <v>-1215</v>
      </c>
      <c r="G1049" s="230">
        <v>-1042</v>
      </c>
      <c r="H1049" s="230">
        <v>-730</v>
      </c>
      <c r="I1049" s="230">
        <v>-553</v>
      </c>
      <c r="J1049" s="230">
        <v>-2574</v>
      </c>
      <c r="K1049" s="230">
        <v>-2265</v>
      </c>
      <c r="L1049" s="230">
        <v>-2045</v>
      </c>
      <c r="M1049" s="230">
        <v>0</v>
      </c>
    </row>
    <row r="1050" spans="1:13" x14ac:dyDescent="0.3">
      <c r="A1050" s="1" t="s">
        <v>265</v>
      </c>
      <c r="B1050" s="230">
        <v>117</v>
      </c>
      <c r="C1050" s="230">
        <v>235</v>
      </c>
      <c r="D1050" s="230">
        <v>352</v>
      </c>
      <c r="E1050" s="230">
        <v>470</v>
      </c>
      <c r="F1050" s="230">
        <v>587</v>
      </c>
      <c r="G1050" s="230">
        <v>556</v>
      </c>
      <c r="H1050" s="230">
        <v>673</v>
      </c>
      <c r="I1050" s="230">
        <v>790</v>
      </c>
      <c r="J1050" s="230">
        <v>919</v>
      </c>
      <c r="K1050" s="230">
        <v>1039</v>
      </c>
      <c r="L1050" s="230">
        <v>1176</v>
      </c>
      <c r="M1050" s="230">
        <v>1300</v>
      </c>
    </row>
    <row r="1051" spans="1:13" x14ac:dyDescent="0.3">
      <c r="A1051" s="1" t="s">
        <v>459</v>
      </c>
      <c r="B1051" s="230">
        <v>25</v>
      </c>
      <c r="C1051" s="230">
        <v>50</v>
      </c>
      <c r="D1051" s="230">
        <v>75</v>
      </c>
      <c r="E1051" s="230">
        <v>100</v>
      </c>
      <c r="F1051" s="230">
        <v>125</v>
      </c>
      <c r="G1051" s="230">
        <v>125</v>
      </c>
      <c r="H1051" s="230">
        <v>175</v>
      </c>
      <c r="I1051" s="230">
        <v>200</v>
      </c>
      <c r="J1051" s="230">
        <v>225</v>
      </c>
      <c r="K1051" s="230">
        <v>250</v>
      </c>
      <c r="L1051" s="230">
        <v>275</v>
      </c>
      <c r="M1051" s="230">
        <v>300</v>
      </c>
    </row>
    <row r="1052" spans="1:13" x14ac:dyDescent="0.3">
      <c r="A1052" s="1" t="s">
        <v>251</v>
      </c>
      <c r="B1052" s="230">
        <v>0</v>
      </c>
      <c r="C1052" s="230">
        <v>41</v>
      </c>
      <c r="D1052" s="230">
        <v>61</v>
      </c>
      <c r="E1052" s="230">
        <v>101</v>
      </c>
      <c r="F1052" s="230">
        <v>122</v>
      </c>
      <c r="G1052" s="230">
        <v>122</v>
      </c>
      <c r="H1052" s="230">
        <v>188</v>
      </c>
      <c r="I1052" s="230">
        <v>209</v>
      </c>
      <c r="J1052" s="230">
        <v>232</v>
      </c>
      <c r="K1052" s="230">
        <v>248</v>
      </c>
      <c r="L1052" s="230">
        <v>246</v>
      </c>
      <c r="M1052" s="230">
        <v>300</v>
      </c>
    </row>
    <row r="1053" spans="1:13" x14ac:dyDescent="0.3">
      <c r="A1053" s="1" t="s">
        <v>252</v>
      </c>
      <c r="B1053" s="230">
        <v>23</v>
      </c>
      <c r="C1053" s="230">
        <v>47</v>
      </c>
      <c r="D1053" s="230">
        <v>70</v>
      </c>
      <c r="E1053" s="230">
        <v>93</v>
      </c>
      <c r="F1053" s="230">
        <v>116</v>
      </c>
      <c r="G1053" s="230">
        <v>114</v>
      </c>
      <c r="H1053" s="230">
        <v>147</v>
      </c>
      <c r="I1053" s="230">
        <v>170</v>
      </c>
      <c r="J1053" s="230">
        <v>195</v>
      </c>
      <c r="K1053" s="230">
        <v>218</v>
      </c>
      <c r="L1053" s="230">
        <v>241</v>
      </c>
      <c r="M1053" s="230">
        <v>270</v>
      </c>
    </row>
    <row r="1054" spans="1:13" x14ac:dyDescent="0.3">
      <c r="A1054" s="1" t="s">
        <v>274</v>
      </c>
      <c r="B1054" s="230">
        <v>0</v>
      </c>
      <c r="C1054" s="230">
        <v>1</v>
      </c>
      <c r="D1054" s="230">
        <v>2</v>
      </c>
      <c r="E1054" s="230">
        <v>4</v>
      </c>
      <c r="F1054" s="230">
        <v>4</v>
      </c>
      <c r="G1054" s="230">
        <v>4</v>
      </c>
      <c r="H1054" s="230">
        <v>4</v>
      </c>
      <c r="I1054" s="230">
        <v>4</v>
      </c>
      <c r="J1054" s="230">
        <v>5</v>
      </c>
      <c r="K1054" s="230">
        <v>5</v>
      </c>
      <c r="L1054" s="230">
        <v>6</v>
      </c>
      <c r="M1054" s="230">
        <v>10</v>
      </c>
    </row>
    <row r="1055" spans="1:13" x14ac:dyDescent="0.3">
      <c r="A1055" s="1" t="s">
        <v>428</v>
      </c>
      <c r="B1055" s="230">
        <v>2</v>
      </c>
      <c r="C1055" s="230">
        <v>2</v>
      </c>
      <c r="D1055" s="230">
        <v>3</v>
      </c>
      <c r="E1055" s="230">
        <v>8</v>
      </c>
      <c r="F1055" s="230">
        <v>10</v>
      </c>
      <c r="G1055" s="230">
        <v>10</v>
      </c>
      <c r="H1055" s="230">
        <v>10</v>
      </c>
      <c r="I1055" s="230">
        <v>10</v>
      </c>
      <c r="J1055" s="230">
        <v>11</v>
      </c>
      <c r="K1055" s="230">
        <v>13</v>
      </c>
      <c r="L1055" s="230">
        <v>15</v>
      </c>
      <c r="M1055" s="230">
        <v>15</v>
      </c>
    </row>
    <row r="1056" spans="1:13" x14ac:dyDescent="0.3">
      <c r="A1056" s="1" t="s">
        <v>287</v>
      </c>
      <c r="B1056" s="230">
        <v>0</v>
      </c>
      <c r="C1056" s="230">
        <v>0</v>
      </c>
      <c r="D1056" s="230">
        <v>0</v>
      </c>
      <c r="E1056" s="230">
        <v>38</v>
      </c>
      <c r="F1056" s="230">
        <v>38</v>
      </c>
      <c r="G1056" s="230">
        <v>38</v>
      </c>
      <c r="H1056" s="230">
        <v>66</v>
      </c>
      <c r="I1056" s="230">
        <v>67</v>
      </c>
      <c r="J1056" s="230">
        <v>67</v>
      </c>
      <c r="K1056" s="230">
        <v>95</v>
      </c>
      <c r="L1056" s="230">
        <v>100</v>
      </c>
      <c r="M1056" s="230">
        <v>100</v>
      </c>
    </row>
    <row r="1057" spans="1:13" x14ac:dyDescent="0.3">
      <c r="A1057" s="1" t="s">
        <v>288</v>
      </c>
      <c r="B1057" s="230">
        <v>0</v>
      </c>
      <c r="C1057" s="230">
        <v>1</v>
      </c>
      <c r="D1057" s="230">
        <v>3</v>
      </c>
      <c r="E1057" s="230">
        <v>3</v>
      </c>
      <c r="F1057" s="230">
        <v>3</v>
      </c>
      <c r="G1057" s="230">
        <v>3</v>
      </c>
      <c r="H1057" s="230">
        <v>3</v>
      </c>
      <c r="I1057" s="230">
        <v>5</v>
      </c>
      <c r="J1057" s="230">
        <v>5</v>
      </c>
      <c r="K1057" s="230">
        <v>5</v>
      </c>
      <c r="L1057" s="230">
        <v>5</v>
      </c>
      <c r="M1057" s="230">
        <v>5</v>
      </c>
    </row>
    <row r="1058" spans="1:13" x14ac:dyDescent="0.3">
      <c r="A1058" s="1" t="s">
        <v>289</v>
      </c>
      <c r="B1058" s="230">
        <v>0</v>
      </c>
      <c r="C1058" s="230">
        <v>0</v>
      </c>
      <c r="D1058" s="230">
        <v>0</v>
      </c>
      <c r="E1058" s="230">
        <v>0</v>
      </c>
      <c r="F1058" s="230">
        <v>0</v>
      </c>
      <c r="G1058" s="230">
        <v>0</v>
      </c>
      <c r="H1058" s="230">
        <v>0</v>
      </c>
      <c r="I1058" s="230">
        <v>0</v>
      </c>
      <c r="J1058" s="230">
        <v>0</v>
      </c>
      <c r="K1058" s="230">
        <v>0</v>
      </c>
      <c r="L1058" s="230">
        <v>50</v>
      </c>
      <c r="M1058" s="230">
        <v>50</v>
      </c>
    </row>
    <row r="1059" spans="1:13" x14ac:dyDescent="0.3">
      <c r="A1059" s="1" t="s">
        <v>415</v>
      </c>
      <c r="B1059" s="230">
        <v>6</v>
      </c>
      <c r="C1059" s="230">
        <v>8</v>
      </c>
      <c r="D1059" s="230">
        <v>8</v>
      </c>
      <c r="E1059" s="230">
        <v>19</v>
      </c>
      <c r="F1059" s="230">
        <v>37</v>
      </c>
      <c r="G1059" s="230">
        <v>45</v>
      </c>
      <c r="H1059" s="230">
        <v>55</v>
      </c>
      <c r="I1059" s="230">
        <v>56</v>
      </c>
      <c r="J1059" s="230">
        <v>65</v>
      </c>
      <c r="K1059" s="230">
        <v>71</v>
      </c>
      <c r="L1059" s="230">
        <v>78</v>
      </c>
      <c r="M1059" s="230">
        <v>80</v>
      </c>
    </row>
    <row r="1060" spans="1:13" x14ac:dyDescent="0.3">
      <c r="A1060" s="1" t="s">
        <v>398</v>
      </c>
      <c r="B1060" s="230">
        <v>0</v>
      </c>
      <c r="C1060" s="230">
        <v>0</v>
      </c>
      <c r="D1060" s="230">
        <v>0</v>
      </c>
      <c r="E1060" s="230">
        <v>0</v>
      </c>
      <c r="F1060" s="230">
        <v>0</v>
      </c>
      <c r="G1060" s="230">
        <v>0</v>
      </c>
      <c r="H1060" s="230">
        <v>0</v>
      </c>
      <c r="I1060" s="230">
        <v>10</v>
      </c>
      <c r="J1060" s="230">
        <v>10</v>
      </c>
      <c r="K1060" s="230">
        <v>10</v>
      </c>
      <c r="L1060" s="230">
        <v>10</v>
      </c>
      <c r="M1060" s="230">
        <v>10</v>
      </c>
    </row>
    <row r="1061" spans="1:13" x14ac:dyDescent="0.3">
      <c r="A1061" s="1" t="s">
        <v>435</v>
      </c>
      <c r="B1061" s="230">
        <v>3</v>
      </c>
      <c r="C1061" s="230">
        <v>6</v>
      </c>
      <c r="D1061" s="230">
        <v>8</v>
      </c>
      <c r="E1061" s="230">
        <v>8</v>
      </c>
      <c r="F1061" s="230">
        <v>30</v>
      </c>
      <c r="G1061" s="230">
        <v>50</v>
      </c>
      <c r="H1061" s="230">
        <v>65</v>
      </c>
      <c r="I1061" s="230">
        <v>71</v>
      </c>
      <c r="J1061" s="230">
        <v>80</v>
      </c>
      <c r="K1061" s="230">
        <v>97</v>
      </c>
      <c r="L1061" s="230">
        <v>99</v>
      </c>
      <c r="M1061" s="230">
        <v>150</v>
      </c>
    </row>
    <row r="1062" spans="1:13" x14ac:dyDescent="0.3">
      <c r="A1062" s="1" t="s">
        <v>399</v>
      </c>
      <c r="B1062" s="230">
        <v>15</v>
      </c>
      <c r="C1062" s="230">
        <v>15</v>
      </c>
      <c r="D1062" s="230">
        <v>15</v>
      </c>
      <c r="E1062" s="230">
        <v>15</v>
      </c>
      <c r="F1062" s="230">
        <v>15</v>
      </c>
      <c r="G1062" s="230">
        <v>16</v>
      </c>
      <c r="H1062" s="230">
        <v>16</v>
      </c>
      <c r="I1062" s="230">
        <v>16</v>
      </c>
      <c r="J1062" s="230">
        <v>16</v>
      </c>
      <c r="K1062" s="230">
        <v>16</v>
      </c>
      <c r="L1062" s="230">
        <v>16</v>
      </c>
      <c r="M1062" s="230">
        <v>25</v>
      </c>
    </row>
    <row r="1063" spans="1:13" x14ac:dyDescent="0.3">
      <c r="A1063" s="1" t="s">
        <v>293</v>
      </c>
      <c r="B1063" s="230">
        <v>6</v>
      </c>
      <c r="C1063" s="230">
        <v>6</v>
      </c>
      <c r="D1063" s="230">
        <v>6</v>
      </c>
      <c r="E1063" s="230">
        <v>6</v>
      </c>
      <c r="F1063" s="230">
        <v>6</v>
      </c>
      <c r="G1063" s="230">
        <v>6</v>
      </c>
      <c r="H1063" s="230">
        <v>6</v>
      </c>
      <c r="I1063" s="230">
        <v>6</v>
      </c>
      <c r="J1063" s="230">
        <v>6</v>
      </c>
      <c r="K1063" s="230">
        <v>6</v>
      </c>
      <c r="L1063" s="230">
        <v>6</v>
      </c>
      <c r="M1063" s="230">
        <v>6</v>
      </c>
    </row>
    <row r="1064" spans="1:13" x14ac:dyDescent="0.3">
      <c r="A1064" s="1" t="s">
        <v>438</v>
      </c>
      <c r="B1064" s="230">
        <v>0</v>
      </c>
      <c r="C1064" s="230">
        <v>0</v>
      </c>
      <c r="D1064" s="230">
        <v>18</v>
      </c>
      <c r="E1064" s="230">
        <v>18</v>
      </c>
      <c r="F1064" s="230">
        <v>18</v>
      </c>
      <c r="G1064" s="230">
        <v>18</v>
      </c>
      <c r="H1064" s="230">
        <v>18</v>
      </c>
      <c r="I1064" s="230">
        <v>18</v>
      </c>
      <c r="J1064" s="230">
        <v>36</v>
      </c>
      <c r="K1064" s="230">
        <v>36</v>
      </c>
      <c r="L1064" s="230">
        <v>36</v>
      </c>
      <c r="M1064" s="230">
        <v>36</v>
      </c>
    </row>
    <row r="1065" spans="1:13" x14ac:dyDescent="0.3">
      <c r="A1065" s="1" t="s">
        <v>267</v>
      </c>
      <c r="B1065" s="230">
        <v>0</v>
      </c>
      <c r="C1065" s="230">
        <v>5</v>
      </c>
      <c r="D1065" s="230">
        <v>5</v>
      </c>
      <c r="E1065" s="230">
        <v>5</v>
      </c>
      <c r="F1065" s="230">
        <v>5</v>
      </c>
      <c r="G1065" s="230">
        <v>5</v>
      </c>
      <c r="H1065" s="230">
        <v>5</v>
      </c>
      <c r="I1065" s="230">
        <v>5</v>
      </c>
      <c r="J1065" s="230">
        <v>5</v>
      </c>
      <c r="K1065" s="230">
        <v>5</v>
      </c>
      <c r="L1065" s="230">
        <v>5</v>
      </c>
      <c r="M1065" s="230">
        <v>5</v>
      </c>
    </row>
    <row r="1066" spans="1:13" x14ac:dyDescent="0.3">
      <c r="A1066" s="1" t="s">
        <v>377</v>
      </c>
      <c r="B1066" s="230">
        <v>0</v>
      </c>
      <c r="C1066" s="230">
        <v>1</v>
      </c>
      <c r="D1066" s="230">
        <v>1</v>
      </c>
      <c r="E1066" s="230">
        <v>1</v>
      </c>
      <c r="F1066" s="230">
        <v>1</v>
      </c>
      <c r="G1066" s="230">
        <v>1</v>
      </c>
      <c r="H1066" s="230">
        <v>1</v>
      </c>
      <c r="I1066" s="230">
        <v>5</v>
      </c>
      <c r="J1066" s="230">
        <v>5</v>
      </c>
      <c r="K1066" s="230">
        <v>5</v>
      </c>
      <c r="L1066" s="230">
        <v>5</v>
      </c>
      <c r="M1066" s="230">
        <v>5</v>
      </c>
    </row>
    <row r="1067" spans="1:13" x14ac:dyDescent="0.3">
      <c r="A1067" s="1" t="s">
        <v>295</v>
      </c>
      <c r="B1067" s="230">
        <v>2</v>
      </c>
      <c r="C1067" s="230">
        <v>2</v>
      </c>
      <c r="D1067" s="230">
        <v>2</v>
      </c>
      <c r="E1067" s="230">
        <v>3</v>
      </c>
      <c r="F1067" s="230">
        <v>3</v>
      </c>
      <c r="G1067" s="230">
        <v>6</v>
      </c>
      <c r="H1067" s="230">
        <v>7</v>
      </c>
      <c r="I1067" s="230">
        <v>9</v>
      </c>
      <c r="J1067" s="230">
        <v>9</v>
      </c>
      <c r="K1067" s="230">
        <v>14</v>
      </c>
      <c r="L1067" s="230">
        <v>14</v>
      </c>
      <c r="M1067" s="230">
        <v>15</v>
      </c>
    </row>
    <row r="1068" spans="1:13" x14ac:dyDescent="0.3">
      <c r="A1068" s="1" t="s">
        <v>356</v>
      </c>
      <c r="B1068" s="230">
        <v>0</v>
      </c>
      <c r="C1068" s="230">
        <v>5</v>
      </c>
      <c r="D1068" s="230">
        <v>6</v>
      </c>
      <c r="E1068" s="230">
        <v>27</v>
      </c>
      <c r="F1068" s="230">
        <v>27</v>
      </c>
      <c r="G1068" s="230">
        <v>27</v>
      </c>
      <c r="H1068" s="230">
        <v>35</v>
      </c>
      <c r="I1068" s="230">
        <v>35</v>
      </c>
      <c r="J1068" s="230">
        <v>35</v>
      </c>
      <c r="K1068" s="230">
        <v>35</v>
      </c>
      <c r="L1068" s="230">
        <v>35</v>
      </c>
      <c r="M1068" s="230">
        <v>35</v>
      </c>
    </row>
    <row r="1069" spans="1:13" x14ac:dyDescent="0.3">
      <c r="A1069" s="1" t="s">
        <v>400</v>
      </c>
      <c r="B1069" s="230">
        <v>4</v>
      </c>
      <c r="C1069" s="230">
        <v>5</v>
      </c>
      <c r="D1069" s="230">
        <v>7</v>
      </c>
      <c r="E1069" s="230">
        <v>8</v>
      </c>
      <c r="F1069" s="230">
        <v>18</v>
      </c>
      <c r="G1069" s="230">
        <v>25</v>
      </c>
      <c r="H1069" s="230">
        <v>29</v>
      </c>
      <c r="I1069" s="230">
        <v>30</v>
      </c>
      <c r="J1069" s="230">
        <v>34</v>
      </c>
      <c r="K1069" s="230">
        <v>39</v>
      </c>
      <c r="L1069" s="230">
        <v>40</v>
      </c>
      <c r="M1069" s="230">
        <v>45</v>
      </c>
    </row>
    <row r="1070" spans="1:13" x14ac:dyDescent="0.3">
      <c r="A1070" s="1" t="s">
        <v>439</v>
      </c>
      <c r="B1070" s="230">
        <v>0</v>
      </c>
      <c r="C1070" s="230">
        <v>0</v>
      </c>
      <c r="D1070" s="230">
        <v>0</v>
      </c>
      <c r="E1070" s="230">
        <v>0</v>
      </c>
      <c r="F1070" s="230">
        <v>0</v>
      </c>
      <c r="G1070" s="230">
        <v>0</v>
      </c>
      <c r="H1070" s="230">
        <v>0</v>
      </c>
      <c r="I1070" s="230">
        <v>0</v>
      </c>
      <c r="J1070" s="230">
        <v>0</v>
      </c>
      <c r="K1070" s="230">
        <v>0</v>
      </c>
      <c r="L1070" s="230">
        <v>0</v>
      </c>
      <c r="M1070" s="230">
        <v>5</v>
      </c>
    </row>
    <row r="1071" spans="1:13" x14ac:dyDescent="0.3">
      <c r="A1071" s="1" t="s">
        <v>357</v>
      </c>
      <c r="B1071" s="230">
        <v>0</v>
      </c>
      <c r="C1071" s="230">
        <v>0</v>
      </c>
      <c r="D1071" s="230">
        <v>0</v>
      </c>
      <c r="E1071" s="230">
        <v>0</v>
      </c>
      <c r="F1071" s="230">
        <v>0</v>
      </c>
      <c r="G1071" s="230">
        <v>0</v>
      </c>
      <c r="H1071" s="230">
        <v>0</v>
      </c>
      <c r="I1071" s="230">
        <v>0</v>
      </c>
      <c r="J1071" s="230">
        <v>0</v>
      </c>
      <c r="K1071" s="230">
        <v>5</v>
      </c>
      <c r="L1071" s="230">
        <v>5</v>
      </c>
      <c r="M1071" s="230">
        <v>5</v>
      </c>
    </row>
    <row r="1072" spans="1:13" x14ac:dyDescent="0.3">
      <c r="A1072" s="1" t="s">
        <v>363</v>
      </c>
      <c r="B1072" s="230">
        <v>0</v>
      </c>
      <c r="C1072" s="230">
        <v>0</v>
      </c>
      <c r="D1072" s="230">
        <v>0</v>
      </c>
      <c r="E1072" s="230">
        <v>0</v>
      </c>
      <c r="F1072" s="230">
        <v>5</v>
      </c>
      <c r="G1072" s="230">
        <v>5</v>
      </c>
      <c r="H1072" s="230">
        <v>15</v>
      </c>
      <c r="I1072" s="230">
        <v>15</v>
      </c>
      <c r="J1072" s="230">
        <v>15</v>
      </c>
      <c r="K1072" s="230">
        <v>15</v>
      </c>
      <c r="L1072" s="230">
        <v>15</v>
      </c>
      <c r="M1072" s="230">
        <v>15</v>
      </c>
    </row>
    <row r="1073" spans="1:13" x14ac:dyDescent="0.3">
      <c r="A1073" s="1" t="s">
        <v>379</v>
      </c>
      <c r="B1073" s="230">
        <v>0</v>
      </c>
      <c r="C1073" s="230">
        <v>12</v>
      </c>
      <c r="D1073" s="230">
        <v>12</v>
      </c>
      <c r="E1073" s="230">
        <v>12</v>
      </c>
      <c r="F1073" s="230">
        <v>15</v>
      </c>
      <c r="G1073" s="230">
        <v>15</v>
      </c>
      <c r="H1073" s="230">
        <v>15</v>
      </c>
      <c r="I1073" s="230">
        <v>15</v>
      </c>
      <c r="J1073" s="230">
        <v>15</v>
      </c>
      <c r="K1073" s="230">
        <v>15</v>
      </c>
      <c r="L1073" s="230">
        <v>15</v>
      </c>
      <c r="M1073" s="230">
        <v>15</v>
      </c>
    </row>
    <row r="1074" spans="1:13" x14ac:dyDescent="0.3">
      <c r="A1074" s="1" t="s">
        <v>421</v>
      </c>
      <c r="B1074" s="230">
        <v>51</v>
      </c>
      <c r="C1074" s="230">
        <v>59</v>
      </c>
      <c r="D1074" s="230">
        <v>68</v>
      </c>
      <c r="E1074" s="230">
        <v>70</v>
      </c>
      <c r="F1074" s="230">
        <v>72</v>
      </c>
      <c r="G1074" s="230">
        <v>76</v>
      </c>
      <c r="H1074" s="230">
        <v>76</v>
      </c>
      <c r="I1074" s="230">
        <v>76</v>
      </c>
      <c r="J1074" s="230">
        <v>77</v>
      </c>
      <c r="K1074" s="230">
        <v>77</v>
      </c>
      <c r="L1074" s="230">
        <v>87</v>
      </c>
      <c r="M1074" s="230">
        <v>105</v>
      </c>
    </row>
    <row r="1075" spans="1:13" x14ac:dyDescent="0.3">
      <c r="A1075" s="1" t="s">
        <v>441</v>
      </c>
      <c r="B1075" s="230">
        <v>1</v>
      </c>
      <c r="C1075" s="230">
        <v>1</v>
      </c>
      <c r="D1075" s="230">
        <v>1</v>
      </c>
      <c r="E1075" s="230">
        <v>37</v>
      </c>
      <c r="F1075" s="230">
        <v>37</v>
      </c>
      <c r="G1075" s="230">
        <v>41</v>
      </c>
      <c r="H1075" s="230">
        <v>42</v>
      </c>
      <c r="I1075" s="230">
        <v>42</v>
      </c>
      <c r="J1075" s="230">
        <v>46</v>
      </c>
      <c r="K1075" s="230">
        <v>49</v>
      </c>
      <c r="L1075" s="230">
        <v>50</v>
      </c>
      <c r="M1075" s="230">
        <v>50</v>
      </c>
    </row>
    <row r="1076" spans="1:13" x14ac:dyDescent="0.3">
      <c r="A1076" s="1" t="s">
        <v>350</v>
      </c>
      <c r="B1076" s="230">
        <v>3</v>
      </c>
      <c r="C1076" s="230">
        <v>19</v>
      </c>
      <c r="D1076" s="230">
        <v>48</v>
      </c>
      <c r="E1076" s="230">
        <v>75</v>
      </c>
      <c r="F1076" s="230">
        <v>184</v>
      </c>
      <c r="G1076" s="230">
        <v>364</v>
      </c>
      <c r="H1076" s="230">
        <v>423</v>
      </c>
      <c r="I1076" s="230">
        <v>474</v>
      </c>
      <c r="J1076" s="230">
        <v>607</v>
      </c>
      <c r="K1076" s="230">
        <v>637</v>
      </c>
      <c r="L1076" s="230">
        <v>685</v>
      </c>
      <c r="M1076" s="230">
        <v>800</v>
      </c>
    </row>
    <row r="1077" spans="1:13" x14ac:dyDescent="0.3">
      <c r="A1077" s="1" t="s">
        <v>380</v>
      </c>
      <c r="B1077" s="230">
        <v>0</v>
      </c>
      <c r="C1077" s="230">
        <v>0</v>
      </c>
      <c r="D1077" s="230">
        <v>0</v>
      </c>
      <c r="E1077" s="230">
        <v>40</v>
      </c>
      <c r="F1077" s="230">
        <v>71</v>
      </c>
      <c r="G1077" s="230">
        <v>139</v>
      </c>
      <c r="H1077" s="230">
        <v>139</v>
      </c>
      <c r="I1077" s="230">
        <v>139</v>
      </c>
      <c r="J1077" s="230">
        <v>212</v>
      </c>
      <c r="K1077" s="230">
        <v>328</v>
      </c>
      <c r="L1077" s="230">
        <v>328</v>
      </c>
      <c r="M1077" s="230">
        <v>350</v>
      </c>
    </row>
    <row r="1078" spans="1:13" x14ac:dyDescent="0.3">
      <c r="A1078" s="1" t="s">
        <v>454</v>
      </c>
      <c r="B1078" s="230">
        <v>-90</v>
      </c>
      <c r="C1078" s="230">
        <v>-180</v>
      </c>
      <c r="D1078" s="230">
        <v>-269</v>
      </c>
      <c r="E1078" s="230">
        <v>-359</v>
      </c>
      <c r="F1078" s="230">
        <v>-449</v>
      </c>
      <c r="G1078" s="230">
        <v>-539</v>
      </c>
      <c r="H1078" s="230">
        <v>-628</v>
      </c>
      <c r="I1078" s="230">
        <v>-718</v>
      </c>
      <c r="J1078" s="230">
        <v>-808</v>
      </c>
      <c r="K1078" s="230">
        <v>-898</v>
      </c>
      <c r="L1078" s="230">
        <v>-987</v>
      </c>
      <c r="M1078" s="230">
        <v>-1077</v>
      </c>
    </row>
    <row r="1079" spans="1:13" x14ac:dyDescent="0.3">
      <c r="A1079" s="1" t="s">
        <v>455</v>
      </c>
      <c r="B1079" s="230">
        <v>0</v>
      </c>
      <c r="C1079" s="230">
        <v>0</v>
      </c>
      <c r="D1079" s="230">
        <v>0</v>
      </c>
      <c r="E1079" s="230">
        <v>0</v>
      </c>
      <c r="F1079" s="230">
        <v>0</v>
      </c>
      <c r="G1079" s="230">
        <v>0</v>
      </c>
      <c r="H1079" s="230">
        <v>0</v>
      </c>
      <c r="I1079" s="230">
        <v>0</v>
      </c>
      <c r="J1079" s="230">
        <v>0</v>
      </c>
      <c r="K1079" s="230">
        <v>0</v>
      </c>
      <c r="L1079" s="230">
        <v>0</v>
      </c>
      <c r="M1079" s="230">
        <v>1000</v>
      </c>
    </row>
    <row r="1080" spans="1:13" x14ac:dyDescent="0.3">
      <c r="A1080" s="1" t="s">
        <v>456</v>
      </c>
      <c r="B1080" s="230">
        <v>0</v>
      </c>
      <c r="C1080" s="230">
        <v>0</v>
      </c>
      <c r="D1080" s="230">
        <v>0</v>
      </c>
      <c r="E1080" s="230">
        <v>0</v>
      </c>
      <c r="F1080" s="230">
        <v>0</v>
      </c>
      <c r="G1080" s="230">
        <v>0</v>
      </c>
      <c r="H1080" s="230">
        <v>0</v>
      </c>
      <c r="I1080" s="230">
        <v>0</v>
      </c>
      <c r="J1080" s="230">
        <v>0</v>
      </c>
      <c r="K1080" s="230">
        <v>0</v>
      </c>
      <c r="L1080" s="230">
        <v>0</v>
      </c>
      <c r="M1080" s="230">
        <v>670</v>
      </c>
    </row>
    <row r="1081" spans="1:13" x14ac:dyDescent="0.3">
      <c r="A1081" s="1" t="s">
        <v>452</v>
      </c>
      <c r="B1081" s="230">
        <v>0</v>
      </c>
      <c r="C1081" s="230">
        <v>7</v>
      </c>
      <c r="D1081" s="230">
        <v>-2311</v>
      </c>
      <c r="E1081" s="230">
        <v>-2312</v>
      </c>
      <c r="F1081" s="230">
        <v>-2314</v>
      </c>
      <c r="G1081" s="230">
        <v>-2314</v>
      </c>
      <c r="H1081" s="230">
        <v>-2314</v>
      </c>
      <c r="I1081" s="230">
        <v>-2311</v>
      </c>
      <c r="J1081" s="230">
        <v>-4699</v>
      </c>
      <c r="K1081" s="230">
        <v>-4700</v>
      </c>
      <c r="L1081" s="230">
        <v>-4700</v>
      </c>
      <c r="M1081" s="230">
        <v>-4700</v>
      </c>
    </row>
    <row r="1082" spans="1:13" x14ac:dyDescent="0.3">
      <c r="B1082" s="230"/>
      <c r="C1082" s="230"/>
      <c r="D1082" s="230"/>
      <c r="E1082" s="230"/>
      <c r="F1082" s="230"/>
      <c r="G1082" s="230"/>
      <c r="H1082" s="230"/>
      <c r="I1082" s="230"/>
      <c r="J1082" s="230"/>
      <c r="K1082" s="230"/>
      <c r="L1082" s="230"/>
      <c r="M1082" s="230"/>
    </row>
    <row r="1083" spans="1:13" x14ac:dyDescent="0.3">
      <c r="A1083" s="1" t="s">
        <v>460</v>
      </c>
      <c r="B1083" s="230"/>
      <c r="C1083" s="230"/>
      <c r="D1083" s="230"/>
      <c r="E1083" s="230"/>
      <c r="F1083" s="230"/>
      <c r="G1083" s="230"/>
      <c r="H1083" s="230"/>
      <c r="I1083" s="230"/>
      <c r="J1083" s="230"/>
      <c r="K1083" s="230"/>
      <c r="L1083" s="230"/>
      <c r="M1083" s="230"/>
    </row>
    <row r="1084" spans="1:13" x14ac:dyDescent="0.3">
      <c r="A1084" s="1" t="s">
        <v>247</v>
      </c>
      <c r="B1084" s="230">
        <v>0</v>
      </c>
      <c r="C1084" s="230">
        <v>0</v>
      </c>
      <c r="D1084" s="230">
        <v>0</v>
      </c>
      <c r="E1084" s="230">
        <v>0</v>
      </c>
      <c r="F1084" s="230">
        <v>0</v>
      </c>
      <c r="G1084" s="230">
        <v>0</v>
      </c>
      <c r="H1084" s="230">
        <v>0</v>
      </c>
      <c r="I1084" s="230">
        <v>0</v>
      </c>
      <c r="J1084" s="230">
        <v>0</v>
      </c>
      <c r="K1084" s="230">
        <v>0</v>
      </c>
      <c r="L1084" s="230">
        <v>0</v>
      </c>
      <c r="M1084" s="230">
        <v>0</v>
      </c>
    </row>
    <row r="1085" spans="1:13" x14ac:dyDescent="0.3">
      <c r="A1085" s="1" t="s">
        <v>265</v>
      </c>
      <c r="B1085" s="230">
        <v>13</v>
      </c>
      <c r="C1085" s="230">
        <v>25</v>
      </c>
      <c r="D1085" s="230">
        <v>38</v>
      </c>
      <c r="E1085" s="230">
        <v>50</v>
      </c>
      <c r="F1085" s="230">
        <v>63</v>
      </c>
      <c r="G1085" s="230">
        <v>75</v>
      </c>
      <c r="H1085" s="230">
        <v>88</v>
      </c>
      <c r="I1085" s="230">
        <v>100</v>
      </c>
      <c r="J1085" s="230">
        <v>113</v>
      </c>
      <c r="K1085" s="230">
        <v>125</v>
      </c>
      <c r="L1085" s="230">
        <v>138</v>
      </c>
      <c r="M1085" s="230">
        <v>150</v>
      </c>
    </row>
    <row r="1086" spans="1:13" x14ac:dyDescent="0.3">
      <c r="A1086" s="1" t="s">
        <v>251</v>
      </c>
      <c r="B1086" s="230">
        <v>4</v>
      </c>
      <c r="C1086" s="230">
        <v>8</v>
      </c>
      <c r="D1086" s="230">
        <v>13</v>
      </c>
      <c r="E1086" s="230">
        <v>17</v>
      </c>
      <c r="F1086" s="230">
        <v>21</v>
      </c>
      <c r="G1086" s="230">
        <v>25</v>
      </c>
      <c r="H1086" s="230">
        <v>29</v>
      </c>
      <c r="I1086" s="230">
        <v>33</v>
      </c>
      <c r="J1086" s="230">
        <v>38</v>
      </c>
      <c r="K1086" s="230">
        <v>42</v>
      </c>
      <c r="L1086" s="230">
        <v>46</v>
      </c>
      <c r="M1086" s="230">
        <v>50</v>
      </c>
    </row>
    <row r="1087" spans="1:13" x14ac:dyDescent="0.3">
      <c r="A1087" s="1" t="s">
        <v>252</v>
      </c>
      <c r="B1087" s="230">
        <v>3</v>
      </c>
      <c r="C1087" s="230">
        <v>5</v>
      </c>
      <c r="D1087" s="230">
        <v>8</v>
      </c>
      <c r="E1087" s="230">
        <v>10</v>
      </c>
      <c r="F1087" s="230">
        <v>13</v>
      </c>
      <c r="G1087" s="230">
        <v>15</v>
      </c>
      <c r="H1087" s="230">
        <v>18</v>
      </c>
      <c r="I1087" s="230">
        <v>20</v>
      </c>
      <c r="J1087" s="230">
        <v>23</v>
      </c>
      <c r="K1087" s="230">
        <v>25</v>
      </c>
      <c r="L1087" s="230">
        <v>28</v>
      </c>
      <c r="M1087" s="230">
        <v>30</v>
      </c>
    </row>
    <row r="1088" spans="1:13" x14ac:dyDescent="0.3">
      <c r="A1088" s="1" t="s">
        <v>289</v>
      </c>
      <c r="B1088" s="230">
        <v>5</v>
      </c>
      <c r="C1088" s="230">
        <v>11</v>
      </c>
      <c r="D1088" s="230">
        <v>16</v>
      </c>
      <c r="E1088" s="230">
        <v>22</v>
      </c>
      <c r="F1088" s="230">
        <v>27</v>
      </c>
      <c r="G1088" s="230">
        <v>33</v>
      </c>
      <c r="H1088" s="230">
        <v>38</v>
      </c>
      <c r="I1088" s="230">
        <v>43</v>
      </c>
      <c r="J1088" s="230">
        <v>49</v>
      </c>
      <c r="K1088" s="230">
        <v>54</v>
      </c>
      <c r="L1088" s="230">
        <v>60</v>
      </c>
      <c r="M1088" s="230">
        <v>65</v>
      </c>
    </row>
    <row r="1089" spans="1:13" x14ac:dyDescent="0.3">
      <c r="A1089" s="1" t="s">
        <v>398</v>
      </c>
      <c r="B1089" s="230">
        <v>0</v>
      </c>
      <c r="C1089" s="230">
        <v>1</v>
      </c>
      <c r="D1089" s="230">
        <v>1</v>
      </c>
      <c r="E1089" s="230">
        <v>2</v>
      </c>
      <c r="F1089" s="230">
        <v>2</v>
      </c>
      <c r="G1089" s="230">
        <v>3</v>
      </c>
      <c r="H1089" s="230">
        <v>3</v>
      </c>
      <c r="I1089" s="230">
        <v>3</v>
      </c>
      <c r="J1089" s="230">
        <v>4</v>
      </c>
      <c r="K1089" s="230">
        <v>4</v>
      </c>
      <c r="L1089" s="230">
        <v>5</v>
      </c>
      <c r="M1089" s="230">
        <v>5</v>
      </c>
    </row>
    <row r="1090" spans="1:13" x14ac:dyDescent="0.3">
      <c r="A1090" s="1" t="s">
        <v>350</v>
      </c>
      <c r="B1090" s="230">
        <v>4</v>
      </c>
      <c r="C1090" s="230">
        <v>8</v>
      </c>
      <c r="D1090" s="230">
        <v>13</v>
      </c>
      <c r="E1090" s="230">
        <v>17</v>
      </c>
      <c r="F1090" s="230">
        <v>21</v>
      </c>
      <c r="G1090" s="230">
        <v>25</v>
      </c>
      <c r="H1090" s="230">
        <v>29</v>
      </c>
      <c r="I1090" s="230">
        <v>33</v>
      </c>
      <c r="J1090" s="230">
        <v>38</v>
      </c>
      <c r="K1090" s="230">
        <v>42</v>
      </c>
      <c r="L1090" s="230">
        <v>46</v>
      </c>
      <c r="M1090" s="230">
        <v>50</v>
      </c>
    </row>
    <row r="1091" spans="1:13" x14ac:dyDescent="0.3">
      <c r="A1091" s="1" t="s">
        <v>380</v>
      </c>
      <c r="B1091" s="230">
        <v>13</v>
      </c>
      <c r="C1091" s="230">
        <v>25</v>
      </c>
      <c r="D1091" s="230">
        <v>38</v>
      </c>
      <c r="E1091" s="230">
        <v>50</v>
      </c>
      <c r="F1091" s="230">
        <v>63</v>
      </c>
      <c r="G1091" s="230">
        <v>75</v>
      </c>
      <c r="H1091" s="230">
        <v>88</v>
      </c>
      <c r="I1091" s="230">
        <v>100</v>
      </c>
      <c r="J1091" s="230">
        <v>113</v>
      </c>
      <c r="K1091" s="230">
        <v>125</v>
      </c>
      <c r="L1091" s="230">
        <v>138</v>
      </c>
      <c r="M1091" s="230">
        <v>150</v>
      </c>
    </row>
    <row r="1092" spans="1:13" x14ac:dyDescent="0.3">
      <c r="A1092" s="1" t="s">
        <v>442</v>
      </c>
      <c r="B1092" s="230">
        <v>167</v>
      </c>
      <c r="C1092" s="230">
        <v>333</v>
      </c>
      <c r="D1092" s="230">
        <v>500</v>
      </c>
      <c r="E1092" s="230">
        <v>667</v>
      </c>
      <c r="F1092" s="230">
        <v>833</v>
      </c>
      <c r="G1092" s="230">
        <v>1000</v>
      </c>
      <c r="H1092" s="230">
        <v>1167</v>
      </c>
      <c r="I1092" s="230">
        <v>1333</v>
      </c>
      <c r="J1092" s="230">
        <v>1500</v>
      </c>
      <c r="K1092" s="230">
        <v>1667</v>
      </c>
      <c r="L1092" s="230">
        <v>1833</v>
      </c>
      <c r="M1092" s="230">
        <v>2000</v>
      </c>
    </row>
    <row r="1093" spans="1:13" x14ac:dyDescent="0.3">
      <c r="A1093" s="1" t="s">
        <v>461</v>
      </c>
      <c r="B1093" s="230">
        <v>150</v>
      </c>
      <c r="C1093" s="230">
        <v>300</v>
      </c>
      <c r="D1093" s="230">
        <v>450</v>
      </c>
      <c r="E1093" s="230">
        <v>600</v>
      </c>
      <c r="F1093" s="230">
        <v>750</v>
      </c>
      <c r="G1093" s="230">
        <v>900</v>
      </c>
      <c r="H1093" s="230">
        <v>1050</v>
      </c>
      <c r="I1093" s="230">
        <v>1200</v>
      </c>
      <c r="J1093" s="230">
        <v>1350</v>
      </c>
      <c r="K1093" s="230">
        <v>1500</v>
      </c>
      <c r="L1093" s="230">
        <v>1650</v>
      </c>
      <c r="M1093" s="230">
        <v>1800</v>
      </c>
    </row>
    <row r="1094" spans="1:13" x14ac:dyDescent="0.3">
      <c r="A1094" s="1" t="s">
        <v>452</v>
      </c>
      <c r="B1094" s="230">
        <v>-358</v>
      </c>
      <c r="C1094" s="230">
        <v>-717</v>
      </c>
      <c r="D1094" s="230">
        <v>-1075</v>
      </c>
      <c r="E1094" s="230">
        <v>-1433</v>
      </c>
      <c r="F1094" s="230">
        <v>-1792</v>
      </c>
      <c r="G1094" s="230">
        <v>-2150</v>
      </c>
      <c r="H1094" s="230">
        <v>-2508</v>
      </c>
      <c r="I1094" s="230">
        <v>-2867</v>
      </c>
      <c r="J1094" s="230">
        <v>-3225</v>
      </c>
      <c r="K1094" s="230">
        <v>-3583</v>
      </c>
      <c r="L1094" s="230">
        <v>-3942</v>
      </c>
      <c r="M1094" s="230">
        <v>-4300</v>
      </c>
    </row>
    <row r="1095" spans="1:13" x14ac:dyDescent="0.3">
      <c r="B1095" s="230"/>
      <c r="C1095" s="230"/>
      <c r="D1095" s="230"/>
      <c r="E1095" s="230"/>
      <c r="F1095" s="230"/>
      <c r="G1095" s="230"/>
      <c r="H1095" s="230"/>
      <c r="I1095" s="230"/>
      <c r="J1095" s="230"/>
      <c r="K1095" s="230"/>
      <c r="L1095" s="230"/>
      <c r="M1095" s="230"/>
    </row>
    <row r="1096" spans="1:13" x14ac:dyDescent="0.3">
      <c r="A1096" s="1" t="s">
        <v>462</v>
      </c>
      <c r="B1096" s="230"/>
      <c r="C1096" s="230"/>
      <c r="D1096" s="230"/>
      <c r="E1096" s="230"/>
      <c r="F1096" s="230"/>
      <c r="G1096" s="230"/>
      <c r="H1096" s="230"/>
      <c r="I1096" s="230"/>
      <c r="J1096" s="230"/>
      <c r="K1096" s="230"/>
      <c r="L1096" s="230"/>
      <c r="M1096" s="230"/>
    </row>
    <row r="1097" spans="1:13" x14ac:dyDescent="0.3">
      <c r="A1097" s="1" t="s">
        <v>247</v>
      </c>
      <c r="B1097" s="230">
        <v>0</v>
      </c>
      <c r="C1097" s="230">
        <v>-121</v>
      </c>
      <c r="D1097" s="230">
        <v>-117</v>
      </c>
      <c r="E1097" s="230">
        <v>-106</v>
      </c>
      <c r="F1097" s="230">
        <v>-103</v>
      </c>
      <c r="G1097" s="230">
        <v>-103</v>
      </c>
      <c r="H1097" s="230">
        <v>-101</v>
      </c>
      <c r="I1097" s="230">
        <v>-101</v>
      </c>
      <c r="J1097" s="230">
        <v>-3</v>
      </c>
      <c r="K1097" s="230">
        <v>-7</v>
      </c>
      <c r="L1097" s="230">
        <v>-7</v>
      </c>
      <c r="M1097" s="230">
        <v>0</v>
      </c>
    </row>
    <row r="1098" spans="1:13" x14ac:dyDescent="0.3">
      <c r="A1098" s="1" t="s">
        <v>298</v>
      </c>
      <c r="B1098" s="230">
        <v>0</v>
      </c>
      <c r="C1098" s="230">
        <v>-121</v>
      </c>
      <c r="D1098" s="230">
        <v>-117</v>
      </c>
      <c r="E1098" s="230">
        <v>-106</v>
      </c>
      <c r="F1098" s="230">
        <v>-103</v>
      </c>
      <c r="G1098" s="230">
        <v>-103</v>
      </c>
      <c r="H1098" s="230">
        <v>-101</v>
      </c>
      <c r="I1098" s="230">
        <v>-101</v>
      </c>
      <c r="J1098" s="230">
        <v>1000</v>
      </c>
      <c r="K1098" s="230">
        <v>1000</v>
      </c>
      <c r="L1098" s="230">
        <v>1000</v>
      </c>
      <c r="M1098" s="230">
        <v>1000</v>
      </c>
    </row>
    <row r="1099" spans="1:13" x14ac:dyDescent="0.3">
      <c r="A1099" s="1" t="s">
        <v>452</v>
      </c>
      <c r="B1099" s="230">
        <v>0</v>
      </c>
      <c r="C1099" s="230">
        <v>0</v>
      </c>
      <c r="D1099" s="230">
        <v>0</v>
      </c>
      <c r="E1099" s="230">
        <v>0</v>
      </c>
      <c r="F1099" s="230">
        <v>0</v>
      </c>
      <c r="G1099" s="230">
        <v>0</v>
      </c>
      <c r="H1099" s="230">
        <v>0</v>
      </c>
      <c r="I1099" s="230">
        <v>0</v>
      </c>
      <c r="J1099" s="230">
        <v>-1003</v>
      </c>
      <c r="K1099" s="230">
        <v>-1007</v>
      </c>
      <c r="L1099" s="230">
        <v>-1007</v>
      </c>
      <c r="M1099" s="230">
        <v>-1000</v>
      </c>
    </row>
    <row r="1100" spans="1:13" x14ac:dyDescent="0.3">
      <c r="B1100" s="230"/>
      <c r="C1100" s="230"/>
      <c r="D1100" s="230"/>
      <c r="E1100" s="230"/>
      <c r="F1100" s="230"/>
      <c r="G1100" s="230"/>
      <c r="H1100" s="230"/>
      <c r="I1100" s="230"/>
      <c r="J1100" s="230"/>
      <c r="K1100" s="230"/>
      <c r="L1100" s="230"/>
      <c r="M1100" s="230"/>
    </row>
    <row r="1101" spans="1:13" x14ac:dyDescent="0.3">
      <c r="A1101" s="1" t="s">
        <v>463</v>
      </c>
      <c r="B1101" s="230"/>
      <c r="C1101" s="230"/>
      <c r="D1101" s="230"/>
      <c r="E1101" s="230"/>
      <c r="F1101" s="230"/>
      <c r="G1101" s="230"/>
      <c r="H1101" s="230"/>
      <c r="I1101" s="230"/>
      <c r="J1101" s="230"/>
      <c r="K1101" s="230"/>
      <c r="L1101" s="230"/>
      <c r="M1101" s="230"/>
    </row>
    <row r="1102" spans="1:13" x14ac:dyDescent="0.3">
      <c r="B1102" s="230"/>
      <c r="C1102" s="230"/>
      <c r="D1102" s="230"/>
      <c r="E1102" s="230"/>
      <c r="F1102" s="230"/>
      <c r="G1102" s="230"/>
      <c r="H1102" s="230"/>
      <c r="I1102" s="230"/>
      <c r="J1102" s="230"/>
      <c r="K1102" s="230"/>
      <c r="L1102" s="230"/>
      <c r="M1102" s="230"/>
    </row>
    <row r="1103" spans="1:13" x14ac:dyDescent="0.3">
      <c r="A1103" s="1" t="s">
        <v>464</v>
      </c>
      <c r="B1103" s="230"/>
      <c r="C1103" s="230"/>
      <c r="D1103" s="230"/>
      <c r="E1103" s="230"/>
      <c r="F1103" s="230"/>
      <c r="G1103" s="230"/>
      <c r="H1103" s="230"/>
      <c r="I1103" s="230"/>
      <c r="J1103" s="230"/>
      <c r="K1103" s="230"/>
      <c r="L1103" s="230"/>
      <c r="M1103" s="230"/>
    </row>
    <row r="1104" spans="1:13" x14ac:dyDescent="0.3">
      <c r="A1104" s="1" t="s">
        <v>247</v>
      </c>
      <c r="B1104" s="230">
        <v>-11578</v>
      </c>
      <c r="C1104" s="230">
        <v>-12009</v>
      </c>
      <c r="D1104" s="230">
        <v>-27499</v>
      </c>
      <c r="E1104" s="230">
        <v>-28812</v>
      </c>
      <c r="F1104" s="230">
        <v>-47680</v>
      </c>
      <c r="G1104" s="230">
        <v>-48318</v>
      </c>
      <c r="H1104" s="230">
        <v>-59867</v>
      </c>
      <c r="I1104" s="230">
        <v>-60674</v>
      </c>
      <c r="J1104" s="230">
        <v>-76473</v>
      </c>
      <c r="K1104" s="230">
        <v>-76267</v>
      </c>
      <c r="L1104" s="230">
        <v>-93024</v>
      </c>
      <c r="M1104" s="230">
        <v>-93821</v>
      </c>
    </row>
    <row r="1105" spans="1:13" x14ac:dyDescent="0.3">
      <c r="A1105" s="1" t="s">
        <v>465</v>
      </c>
      <c r="B1105" s="230">
        <v>-11578</v>
      </c>
      <c r="C1105" s="230">
        <v>-12009</v>
      </c>
      <c r="D1105" s="230">
        <v>-27499</v>
      </c>
      <c r="E1105" s="230">
        <v>-28812</v>
      </c>
      <c r="F1105" s="230">
        <v>-47680</v>
      </c>
      <c r="G1105" s="230">
        <v>-48318</v>
      </c>
      <c r="H1105" s="230">
        <v>-59867</v>
      </c>
      <c r="I1105" s="230">
        <v>-60674</v>
      </c>
      <c r="J1105" s="230">
        <v>-76473</v>
      </c>
      <c r="K1105" s="230">
        <v>-76267</v>
      </c>
      <c r="L1105" s="230">
        <v>-93024</v>
      </c>
      <c r="M1105" s="230">
        <v>-93821</v>
      </c>
    </row>
    <row r="1106" spans="1:13" x14ac:dyDescent="0.3">
      <c r="B1106" s="230"/>
      <c r="C1106" s="230"/>
      <c r="D1106" s="230"/>
      <c r="E1106" s="230"/>
      <c r="F1106" s="230"/>
      <c r="G1106" s="230"/>
      <c r="H1106" s="230"/>
      <c r="I1106" s="230"/>
      <c r="J1106" s="230"/>
      <c r="K1106" s="230"/>
      <c r="L1106" s="230"/>
      <c r="M1106" s="230"/>
    </row>
    <row r="1107" spans="1:13" x14ac:dyDescent="0.3">
      <c r="A1107" s="1" t="s">
        <v>466</v>
      </c>
      <c r="B1107" s="230"/>
      <c r="C1107" s="230"/>
      <c r="D1107" s="230"/>
      <c r="E1107" s="230"/>
      <c r="F1107" s="230"/>
      <c r="G1107" s="230"/>
      <c r="H1107" s="230"/>
      <c r="I1107" s="230"/>
      <c r="J1107" s="230"/>
      <c r="K1107" s="230"/>
      <c r="L1107" s="230"/>
      <c r="M1107" s="230"/>
    </row>
    <row r="1108" spans="1:13" x14ac:dyDescent="0.3">
      <c r="A1108" s="1" t="s">
        <v>247</v>
      </c>
      <c r="B1108" s="230">
        <v>-12771</v>
      </c>
      <c r="C1108" s="230">
        <v>-25481</v>
      </c>
      <c r="D1108" s="230">
        <v>-40263</v>
      </c>
      <c r="E1108" s="230">
        <v>-52284</v>
      </c>
      <c r="F1108" s="230">
        <v>-66105</v>
      </c>
      <c r="G1108" s="230">
        <v>-79022</v>
      </c>
      <c r="H1108" s="230">
        <v>-93128</v>
      </c>
      <c r="I1108" s="230">
        <v>-106242</v>
      </c>
      <c r="J1108" s="230">
        <v>-119568</v>
      </c>
      <c r="K1108" s="230">
        <v>-135206</v>
      </c>
      <c r="L1108" s="230">
        <v>-135268</v>
      </c>
      <c r="M1108" s="230">
        <v>-138924</v>
      </c>
    </row>
    <row r="1109" spans="1:13" x14ac:dyDescent="0.3">
      <c r="A1109" s="1" t="s">
        <v>467</v>
      </c>
      <c r="B1109" s="230">
        <v>-11709</v>
      </c>
      <c r="C1109" s="230">
        <v>-23419</v>
      </c>
      <c r="D1109" s="230">
        <v>-35128</v>
      </c>
      <c r="E1109" s="230">
        <v>-46838</v>
      </c>
      <c r="F1109" s="230">
        <v>-58547</v>
      </c>
      <c r="G1109" s="230">
        <v>-70257</v>
      </c>
      <c r="H1109" s="230">
        <v>-82144</v>
      </c>
      <c r="I1109" s="230">
        <v>-93854</v>
      </c>
      <c r="J1109" s="230">
        <v>-105563</v>
      </c>
      <c r="K1109" s="230">
        <v>-118793</v>
      </c>
      <c r="L1109" s="230">
        <v>-118793</v>
      </c>
      <c r="M1109" s="230">
        <v>-118757</v>
      </c>
    </row>
    <row r="1110" spans="1:13" x14ac:dyDescent="0.3">
      <c r="A1110" s="1" t="s">
        <v>468</v>
      </c>
      <c r="B1110" s="230">
        <v>0</v>
      </c>
      <c r="C1110" s="230">
        <v>0</v>
      </c>
      <c r="D1110" s="230">
        <v>-1073</v>
      </c>
      <c r="E1110" s="230">
        <v>-1322</v>
      </c>
      <c r="F1110" s="230">
        <v>-2434</v>
      </c>
      <c r="G1110" s="230">
        <v>-2642</v>
      </c>
      <c r="H1110" s="230">
        <v>-3527</v>
      </c>
      <c r="I1110" s="230">
        <v>-4264</v>
      </c>
      <c r="J1110" s="230">
        <v>-4486</v>
      </c>
      <c r="K1110" s="230">
        <v>-6227</v>
      </c>
      <c r="L1110" s="230">
        <v>-6227</v>
      </c>
      <c r="M1110" s="230">
        <v>-8248</v>
      </c>
    </row>
    <row r="1111" spans="1:13" x14ac:dyDescent="0.3">
      <c r="A1111" s="1" t="s">
        <v>469</v>
      </c>
      <c r="B1111" s="230">
        <v>-1000</v>
      </c>
      <c r="C1111" s="230">
        <v>-2000</v>
      </c>
      <c r="D1111" s="230">
        <v>-4000</v>
      </c>
      <c r="E1111" s="230">
        <v>-4000</v>
      </c>
      <c r="F1111" s="230">
        <v>-5000</v>
      </c>
      <c r="G1111" s="230">
        <v>-6000</v>
      </c>
      <c r="H1111" s="230">
        <v>-7333</v>
      </c>
      <c r="I1111" s="230">
        <v>-8000</v>
      </c>
      <c r="J1111" s="230">
        <v>-9333</v>
      </c>
      <c r="K1111" s="230">
        <v>-10000</v>
      </c>
      <c r="L1111" s="230">
        <v>-10000</v>
      </c>
      <c r="M1111" s="230">
        <v>-10000</v>
      </c>
    </row>
    <row r="1112" spans="1:13" x14ac:dyDescent="0.3">
      <c r="A1112" s="1" t="s">
        <v>470</v>
      </c>
      <c r="B1112" s="230">
        <v>-62</v>
      </c>
      <c r="C1112" s="230">
        <v>-62</v>
      </c>
      <c r="D1112" s="230">
        <v>-62</v>
      </c>
      <c r="E1112" s="230">
        <v>-124</v>
      </c>
      <c r="F1112" s="230">
        <v>-124</v>
      </c>
      <c r="G1112" s="230">
        <v>-124</v>
      </c>
      <c r="H1112" s="230">
        <v>-124</v>
      </c>
      <c r="I1112" s="230">
        <v>-124</v>
      </c>
      <c r="J1112" s="230">
        <v>-186</v>
      </c>
      <c r="K1112" s="230">
        <v>-186</v>
      </c>
      <c r="L1112" s="230">
        <v>-248</v>
      </c>
      <c r="M1112" s="230">
        <v>-1919</v>
      </c>
    </row>
    <row r="1113" spans="1:13" x14ac:dyDescent="0.3">
      <c r="B1113" s="230"/>
      <c r="C1113" s="230"/>
      <c r="D1113" s="230"/>
      <c r="E1113" s="230"/>
      <c r="F1113" s="230"/>
      <c r="G1113" s="230"/>
      <c r="H1113" s="230"/>
      <c r="I1113" s="230"/>
      <c r="J1113" s="230"/>
      <c r="K1113" s="230"/>
      <c r="L1113" s="230"/>
      <c r="M1113" s="230"/>
    </row>
    <row r="1114" spans="1:13" x14ac:dyDescent="0.3">
      <c r="A1114" s="1" t="s">
        <v>471</v>
      </c>
      <c r="B1114" s="230"/>
      <c r="C1114" s="230"/>
      <c r="D1114" s="230"/>
      <c r="E1114" s="230"/>
      <c r="F1114" s="230"/>
      <c r="G1114" s="230"/>
      <c r="H1114" s="230"/>
      <c r="I1114" s="230"/>
      <c r="J1114" s="230"/>
      <c r="K1114" s="230"/>
      <c r="L1114" s="230"/>
      <c r="M1114" s="230"/>
    </row>
    <row r="1115" spans="1:13" x14ac:dyDescent="0.3">
      <c r="A1115" s="1" t="s">
        <v>247</v>
      </c>
      <c r="B1115" s="230">
        <v>0</v>
      </c>
      <c r="C1115" s="230">
        <v>0</v>
      </c>
      <c r="D1115" s="230">
        <v>0</v>
      </c>
      <c r="E1115" s="230">
        <v>0</v>
      </c>
      <c r="F1115" s="230">
        <v>0</v>
      </c>
      <c r="G1115" s="230">
        <v>0</v>
      </c>
      <c r="H1115" s="230">
        <v>0</v>
      </c>
      <c r="I1115" s="230">
        <v>0</v>
      </c>
      <c r="J1115" s="230">
        <v>0</v>
      </c>
      <c r="K1115" s="230">
        <v>0</v>
      </c>
      <c r="L1115" s="230">
        <v>0</v>
      </c>
      <c r="M1115" s="230">
        <v>-3909</v>
      </c>
    </row>
    <row r="1116" spans="1:13" x14ac:dyDescent="0.3">
      <c r="A1116" s="1" t="s">
        <v>472</v>
      </c>
      <c r="B1116" s="230">
        <v>0</v>
      </c>
      <c r="C1116" s="230">
        <v>0</v>
      </c>
      <c r="D1116" s="230">
        <v>0</v>
      </c>
      <c r="E1116" s="230">
        <v>0</v>
      </c>
      <c r="F1116" s="230">
        <v>0</v>
      </c>
      <c r="G1116" s="230">
        <v>0</v>
      </c>
      <c r="H1116" s="230">
        <v>0</v>
      </c>
      <c r="I1116" s="230">
        <v>0</v>
      </c>
      <c r="J1116" s="230">
        <v>0</v>
      </c>
      <c r="K1116" s="230">
        <v>0</v>
      </c>
      <c r="L1116" s="230">
        <v>0</v>
      </c>
      <c r="M1116" s="230">
        <v>-3909</v>
      </c>
    </row>
    <row r="1117" spans="1:13" x14ac:dyDescent="0.3">
      <c r="B1117" s="230"/>
      <c r="C1117" s="230"/>
      <c r="D1117" s="230"/>
      <c r="E1117" s="230"/>
      <c r="F1117" s="230"/>
      <c r="G1117" s="230"/>
      <c r="H1117" s="230"/>
      <c r="I1117" s="230"/>
      <c r="J1117" s="230"/>
      <c r="K1117" s="230"/>
      <c r="L1117" s="230"/>
      <c r="M1117" s="230"/>
    </row>
    <row r="1118" spans="1:13" x14ac:dyDescent="0.3">
      <c r="A1118" s="1" t="s">
        <v>473</v>
      </c>
      <c r="B1118" s="230"/>
      <c r="C1118" s="230"/>
      <c r="D1118" s="230"/>
      <c r="E1118" s="230"/>
      <c r="F1118" s="230"/>
      <c r="G1118" s="230"/>
      <c r="H1118" s="230"/>
      <c r="I1118" s="230"/>
      <c r="J1118" s="230"/>
      <c r="K1118" s="230"/>
      <c r="L1118" s="230"/>
      <c r="M1118" s="230"/>
    </row>
    <row r="1119" spans="1:13" x14ac:dyDescent="0.3">
      <c r="B1119" s="230"/>
      <c r="C1119" s="230"/>
      <c r="D1119" s="230"/>
      <c r="E1119" s="230"/>
      <c r="F1119" s="230"/>
      <c r="G1119" s="230"/>
      <c r="H1119" s="230"/>
      <c r="I1119" s="230"/>
      <c r="J1119" s="230"/>
      <c r="K1119" s="230"/>
      <c r="L1119" s="230"/>
      <c r="M1119" s="230"/>
    </row>
    <row r="1120" spans="1:13" x14ac:dyDescent="0.3">
      <c r="A1120" s="1" t="s">
        <v>474</v>
      </c>
      <c r="B1120" s="230"/>
      <c r="C1120" s="230"/>
      <c r="D1120" s="230"/>
      <c r="E1120" s="230"/>
      <c r="F1120" s="230"/>
      <c r="G1120" s="230"/>
      <c r="H1120" s="230"/>
      <c r="I1120" s="230"/>
      <c r="J1120" s="230"/>
      <c r="K1120" s="230"/>
      <c r="L1120" s="230"/>
      <c r="M1120" s="230"/>
    </row>
    <row r="1121" spans="1:13" x14ac:dyDescent="0.3">
      <c r="B1121" s="230"/>
      <c r="C1121" s="230"/>
      <c r="D1121" s="230"/>
      <c r="E1121" s="230"/>
      <c r="F1121" s="230"/>
      <c r="G1121" s="230"/>
      <c r="H1121" s="230"/>
      <c r="I1121" s="230"/>
      <c r="J1121" s="230"/>
      <c r="K1121" s="230"/>
      <c r="L1121" s="230"/>
      <c r="M1121" s="230"/>
    </row>
    <row r="1122" spans="1:13" x14ac:dyDescent="0.3">
      <c r="A1122" s="1" t="s">
        <v>475</v>
      </c>
      <c r="B1122" s="230"/>
      <c r="C1122" s="230"/>
      <c r="D1122" s="230"/>
      <c r="E1122" s="230"/>
      <c r="F1122" s="230"/>
      <c r="G1122" s="230"/>
      <c r="H1122" s="230"/>
      <c r="I1122" s="230"/>
      <c r="J1122" s="230"/>
      <c r="K1122" s="230"/>
      <c r="L1122" s="230"/>
      <c r="M1122" s="230"/>
    </row>
    <row r="1123" spans="1:13" x14ac:dyDescent="0.3">
      <c r="B1123" s="230"/>
      <c r="C1123" s="230"/>
      <c r="D1123" s="230"/>
      <c r="E1123" s="230"/>
      <c r="F1123" s="230"/>
      <c r="G1123" s="230"/>
      <c r="H1123" s="230"/>
      <c r="I1123" s="230"/>
      <c r="J1123" s="230"/>
      <c r="K1123" s="230"/>
      <c r="L1123" s="230"/>
      <c r="M1123" s="230"/>
    </row>
    <row r="1124" spans="1:13" x14ac:dyDescent="0.3">
      <c r="A1124" s="1" t="s">
        <v>476</v>
      </c>
      <c r="B1124" s="230"/>
      <c r="C1124" s="230"/>
      <c r="D1124" s="230"/>
      <c r="E1124" s="230"/>
      <c r="F1124" s="230"/>
      <c r="G1124" s="230"/>
      <c r="H1124" s="230"/>
      <c r="I1124" s="230"/>
      <c r="J1124" s="230"/>
      <c r="K1124" s="230"/>
      <c r="L1124" s="230"/>
      <c r="M1124" s="230"/>
    </row>
    <row r="1125" spans="1:13" x14ac:dyDescent="0.3">
      <c r="A1125" s="1" t="s">
        <v>247</v>
      </c>
      <c r="B1125" s="230">
        <v>4922</v>
      </c>
      <c r="C1125" s="230">
        <v>5847</v>
      </c>
      <c r="D1125" s="230">
        <v>5947</v>
      </c>
      <c r="E1125" s="230">
        <v>7813</v>
      </c>
      <c r="F1125" s="230">
        <v>7862</v>
      </c>
      <c r="G1125" s="230">
        <v>11176</v>
      </c>
      <c r="H1125" s="230">
        <v>15466</v>
      </c>
      <c r="I1125" s="230">
        <v>15091</v>
      </c>
      <c r="J1125" s="230">
        <v>16050</v>
      </c>
      <c r="K1125" s="230">
        <v>16438</v>
      </c>
      <c r="L1125" s="230">
        <v>17354</v>
      </c>
      <c r="M1125" s="230">
        <v>18157</v>
      </c>
    </row>
    <row r="1126" spans="1:13" x14ac:dyDescent="0.3">
      <c r="A1126" s="1" t="s">
        <v>477</v>
      </c>
      <c r="B1126" s="230">
        <v>1419</v>
      </c>
      <c r="C1126" s="230">
        <v>1776</v>
      </c>
      <c r="D1126" s="230">
        <v>1857</v>
      </c>
      <c r="E1126" s="230">
        <v>2841</v>
      </c>
      <c r="F1126" s="230">
        <v>2863</v>
      </c>
      <c r="G1126" s="230">
        <v>4025</v>
      </c>
      <c r="H1126" s="230">
        <v>5305</v>
      </c>
      <c r="I1126" s="230">
        <v>5327</v>
      </c>
      <c r="J1126" s="230">
        <v>5737</v>
      </c>
      <c r="K1126" s="230">
        <v>6258</v>
      </c>
      <c r="L1126" s="230">
        <v>6744</v>
      </c>
      <c r="M1126" s="230">
        <v>7930</v>
      </c>
    </row>
    <row r="1127" spans="1:13" x14ac:dyDescent="0.3">
      <c r="A1127" s="1" t="s">
        <v>478</v>
      </c>
      <c r="B1127" s="230">
        <v>3637</v>
      </c>
      <c r="C1127" s="230">
        <v>4338</v>
      </c>
      <c r="D1127" s="230">
        <v>4539</v>
      </c>
      <c r="E1127" s="230">
        <v>5555</v>
      </c>
      <c r="F1127" s="230">
        <v>5716</v>
      </c>
      <c r="G1127" s="230">
        <v>8054</v>
      </c>
      <c r="H1127" s="230">
        <v>11197</v>
      </c>
      <c r="I1127" s="230">
        <v>11364</v>
      </c>
      <c r="J1127" s="230">
        <v>12100</v>
      </c>
      <c r="K1127" s="230">
        <v>12100</v>
      </c>
      <c r="L1127" s="230">
        <v>12662</v>
      </c>
      <c r="M1127" s="230">
        <v>13327</v>
      </c>
    </row>
    <row r="1128" spans="1:13" x14ac:dyDescent="0.3">
      <c r="A1128" s="1" t="s">
        <v>479</v>
      </c>
      <c r="B1128" s="230">
        <v>0</v>
      </c>
      <c r="C1128" s="230">
        <v>0</v>
      </c>
      <c r="D1128" s="230">
        <v>-50</v>
      </c>
      <c r="E1128" s="230">
        <v>-50</v>
      </c>
      <c r="F1128" s="230">
        <v>-50</v>
      </c>
      <c r="G1128" s="230">
        <v>-103</v>
      </c>
      <c r="H1128" s="230">
        <v>-103</v>
      </c>
      <c r="I1128" s="230">
        <v>-103</v>
      </c>
      <c r="J1128" s="230">
        <v>-156</v>
      </c>
      <c r="K1128" s="230">
        <v>-156</v>
      </c>
      <c r="L1128" s="230">
        <v>-156</v>
      </c>
      <c r="M1128" s="230">
        <v>-800</v>
      </c>
    </row>
    <row r="1129" spans="1:13" x14ac:dyDescent="0.3">
      <c r="A1129" s="1" t="s">
        <v>480</v>
      </c>
      <c r="B1129" s="230">
        <v>-133</v>
      </c>
      <c r="C1129" s="230">
        <v>-267</v>
      </c>
      <c r="D1129" s="230">
        <v>-400</v>
      </c>
      <c r="E1129" s="230">
        <v>-533</v>
      </c>
      <c r="F1129" s="230">
        <v>-667</v>
      </c>
      <c r="G1129" s="230">
        <v>-800</v>
      </c>
      <c r="H1129" s="230">
        <v>-933</v>
      </c>
      <c r="I1129" s="230">
        <v>-1067</v>
      </c>
      <c r="J1129" s="230">
        <v>-1200</v>
      </c>
      <c r="K1129" s="230">
        <v>-1333</v>
      </c>
      <c r="L1129" s="230">
        <v>-1467</v>
      </c>
      <c r="M1129" s="230">
        <v>-1600</v>
      </c>
    </row>
    <row r="1130" spans="1:13" x14ac:dyDescent="0.3">
      <c r="A1130" s="1" t="s">
        <v>481</v>
      </c>
      <c r="B1130" s="230">
        <v>0</v>
      </c>
      <c r="C1130" s="230">
        <v>0</v>
      </c>
      <c r="D1130" s="230">
        <v>0</v>
      </c>
      <c r="E1130" s="230">
        <v>0</v>
      </c>
      <c r="F1130" s="230">
        <v>0</v>
      </c>
      <c r="G1130" s="230">
        <v>0</v>
      </c>
      <c r="H1130" s="230">
        <v>0</v>
      </c>
      <c r="I1130" s="230">
        <v>-430</v>
      </c>
      <c r="J1130" s="230">
        <v>-430</v>
      </c>
      <c r="K1130" s="230">
        <v>-430</v>
      </c>
      <c r="L1130" s="230">
        <v>-430</v>
      </c>
      <c r="M1130" s="230">
        <v>-700</v>
      </c>
    </row>
    <row r="1131" spans="1:13" x14ac:dyDescent="0.3">
      <c r="B1131" s="230"/>
      <c r="C1131" s="230"/>
      <c r="D1131" s="230"/>
      <c r="E1131" s="230"/>
      <c r="F1131" s="230"/>
      <c r="G1131" s="230"/>
      <c r="H1131" s="230"/>
      <c r="I1131" s="230"/>
      <c r="J1131" s="230"/>
      <c r="K1131" s="230"/>
      <c r="L1131" s="230"/>
      <c r="M1131" s="230"/>
    </row>
    <row r="1132" spans="1:13" x14ac:dyDescent="0.3">
      <c r="A1132" s="1" t="s">
        <v>482</v>
      </c>
      <c r="B1132" s="230"/>
      <c r="C1132" s="230"/>
      <c r="D1132" s="230"/>
      <c r="E1132" s="230"/>
      <c r="F1132" s="230"/>
      <c r="G1132" s="230"/>
      <c r="H1132" s="230"/>
      <c r="I1132" s="230"/>
      <c r="J1132" s="230"/>
      <c r="K1132" s="230"/>
      <c r="L1132" s="230"/>
      <c r="M1132" s="230"/>
    </row>
    <row r="1133" spans="1:13" x14ac:dyDescent="0.3">
      <c r="B1133" s="230"/>
      <c r="C1133" s="230"/>
      <c r="D1133" s="230"/>
      <c r="E1133" s="230"/>
      <c r="F1133" s="230"/>
      <c r="G1133" s="230"/>
      <c r="H1133" s="230"/>
      <c r="I1133" s="230"/>
      <c r="J1133" s="230"/>
      <c r="K1133" s="230"/>
      <c r="L1133" s="230"/>
      <c r="M1133" s="230"/>
    </row>
    <row r="1134" spans="1:13" x14ac:dyDescent="0.3">
      <c r="A1134" s="1" t="s">
        <v>483</v>
      </c>
      <c r="B1134" s="230"/>
      <c r="C1134" s="230"/>
      <c r="D1134" s="230"/>
      <c r="E1134" s="230"/>
      <c r="F1134" s="230"/>
      <c r="G1134" s="230"/>
      <c r="H1134" s="230"/>
      <c r="I1134" s="230"/>
      <c r="J1134" s="230"/>
      <c r="K1134" s="230"/>
      <c r="L1134" s="230"/>
      <c r="M1134" s="230"/>
    </row>
    <row r="1135" spans="1:13" x14ac:dyDescent="0.3">
      <c r="B1135" s="230"/>
      <c r="C1135" s="230"/>
      <c r="D1135" s="230"/>
      <c r="E1135" s="230"/>
      <c r="F1135" s="230"/>
      <c r="G1135" s="230"/>
      <c r="H1135" s="230"/>
      <c r="I1135" s="230"/>
      <c r="J1135" s="230"/>
      <c r="K1135" s="230"/>
      <c r="L1135" s="230"/>
      <c r="M1135" s="230"/>
    </row>
    <row r="1136" spans="1:13" x14ac:dyDescent="0.3">
      <c r="A1136" s="1" t="s">
        <v>484</v>
      </c>
      <c r="B1136" s="230"/>
      <c r="C1136" s="230"/>
      <c r="D1136" s="230"/>
      <c r="E1136" s="230"/>
      <c r="F1136" s="230"/>
      <c r="G1136" s="230"/>
      <c r="H1136" s="230"/>
      <c r="I1136" s="230"/>
      <c r="J1136" s="230"/>
      <c r="K1136" s="230"/>
      <c r="L1136" s="230"/>
      <c r="M1136" s="230"/>
    </row>
    <row r="1137" spans="1:13" x14ac:dyDescent="0.3">
      <c r="A1137" s="1" t="s">
        <v>247</v>
      </c>
      <c r="B1137" s="230">
        <v>282</v>
      </c>
      <c r="C1137" s="230">
        <v>563</v>
      </c>
      <c r="D1137" s="230">
        <v>845</v>
      </c>
      <c r="E1137" s="230">
        <v>1126</v>
      </c>
      <c r="F1137" s="230">
        <v>1408</v>
      </c>
      <c r="G1137" s="230">
        <v>1689</v>
      </c>
      <c r="H1137" s="230">
        <v>1971</v>
      </c>
      <c r="I1137" s="230">
        <v>2252</v>
      </c>
      <c r="J1137" s="230">
        <v>2534</v>
      </c>
      <c r="K1137" s="230">
        <v>2815</v>
      </c>
      <c r="L1137" s="230">
        <v>3097</v>
      </c>
      <c r="M1137" s="230">
        <v>3378</v>
      </c>
    </row>
    <row r="1138" spans="1:13" x14ac:dyDescent="0.3">
      <c r="A1138" s="1" t="s">
        <v>485</v>
      </c>
      <c r="B1138" s="230">
        <v>282</v>
      </c>
      <c r="C1138" s="230">
        <v>563</v>
      </c>
      <c r="D1138" s="230">
        <v>845</v>
      </c>
      <c r="E1138" s="230">
        <v>1126</v>
      </c>
      <c r="F1138" s="230">
        <v>1408</v>
      </c>
      <c r="G1138" s="230">
        <v>1689</v>
      </c>
      <c r="H1138" s="230">
        <v>1971</v>
      </c>
      <c r="I1138" s="230">
        <v>2252</v>
      </c>
      <c r="J1138" s="230">
        <v>2534</v>
      </c>
      <c r="K1138" s="230">
        <v>2815</v>
      </c>
      <c r="L1138" s="230">
        <v>3097</v>
      </c>
      <c r="M1138" s="230">
        <v>3378</v>
      </c>
    </row>
    <row r="1139" spans="1:13" x14ac:dyDescent="0.3">
      <c r="B1139" s="230"/>
      <c r="C1139" s="230"/>
      <c r="D1139" s="230"/>
      <c r="E1139" s="230"/>
      <c r="F1139" s="230"/>
      <c r="G1139" s="230"/>
      <c r="H1139" s="230"/>
      <c r="I1139" s="230"/>
      <c r="J1139" s="230"/>
      <c r="K1139" s="230"/>
      <c r="L1139" s="230"/>
      <c r="M1139" s="230"/>
    </row>
    <row r="1140" spans="1:13" x14ac:dyDescent="0.3">
      <c r="A1140" s="1" t="s">
        <v>486</v>
      </c>
      <c r="B1140" s="230"/>
      <c r="C1140" s="230"/>
      <c r="D1140" s="230"/>
      <c r="E1140" s="230"/>
      <c r="F1140" s="230"/>
      <c r="G1140" s="230"/>
      <c r="H1140" s="230"/>
      <c r="I1140" s="230"/>
      <c r="J1140" s="230"/>
      <c r="K1140" s="230"/>
      <c r="L1140" s="230"/>
      <c r="M1140" s="230"/>
    </row>
    <row r="1141" spans="1:13" x14ac:dyDescent="0.3">
      <c r="B1141" s="230"/>
      <c r="C1141" s="230"/>
      <c r="D1141" s="230"/>
      <c r="E1141" s="230"/>
      <c r="F1141" s="230"/>
      <c r="G1141" s="230"/>
      <c r="H1141" s="230"/>
      <c r="I1141" s="230"/>
      <c r="J1141" s="230"/>
      <c r="K1141" s="230"/>
      <c r="L1141" s="230"/>
      <c r="M1141" s="230"/>
    </row>
    <row r="1142" spans="1:13" x14ac:dyDescent="0.3">
      <c r="A1142" s="1" t="s">
        <v>487</v>
      </c>
      <c r="B1142" s="230"/>
      <c r="C1142" s="230"/>
      <c r="D1142" s="230"/>
      <c r="E1142" s="230"/>
      <c r="F1142" s="230"/>
      <c r="G1142" s="230"/>
      <c r="H1142" s="230"/>
      <c r="I1142" s="230"/>
      <c r="J1142" s="230"/>
      <c r="K1142" s="230"/>
      <c r="L1142" s="230"/>
      <c r="M1142" s="230"/>
    </row>
    <row r="1143" spans="1:13" x14ac:dyDescent="0.3">
      <c r="B1143" s="230"/>
      <c r="C1143" s="230"/>
      <c r="D1143" s="230"/>
      <c r="E1143" s="230"/>
      <c r="F1143" s="230"/>
      <c r="G1143" s="230"/>
      <c r="H1143" s="230"/>
      <c r="I1143" s="230"/>
      <c r="J1143" s="230"/>
      <c r="K1143" s="230"/>
      <c r="L1143" s="230"/>
      <c r="M1143" s="230"/>
    </row>
    <row r="1144" spans="1:13" x14ac:dyDescent="0.3">
      <c r="A1144" s="1" t="s">
        <v>488</v>
      </c>
      <c r="B1144" s="230"/>
      <c r="C1144" s="230"/>
      <c r="D1144" s="230"/>
      <c r="E1144" s="230"/>
      <c r="F1144" s="230"/>
      <c r="G1144" s="230"/>
      <c r="H1144" s="230"/>
      <c r="I1144" s="230"/>
      <c r="J1144" s="230"/>
      <c r="K1144" s="230"/>
      <c r="L1144" s="230"/>
      <c r="M1144" s="230"/>
    </row>
    <row r="1145" spans="1:13" x14ac:dyDescent="0.3">
      <c r="B1145" s="230"/>
      <c r="C1145" s="230"/>
      <c r="D1145" s="230"/>
      <c r="E1145" s="230"/>
      <c r="F1145" s="230"/>
      <c r="G1145" s="230"/>
      <c r="H1145" s="230"/>
      <c r="I1145" s="230"/>
      <c r="J1145" s="230"/>
      <c r="K1145" s="230"/>
      <c r="L1145" s="230"/>
      <c r="M1145" s="230"/>
    </row>
    <row r="1146" spans="1:13" x14ac:dyDescent="0.3">
      <c r="B1146" s="230"/>
      <c r="C1146" s="230"/>
      <c r="D1146" s="230"/>
      <c r="E1146" s="230"/>
      <c r="F1146" s="230"/>
      <c r="G1146" s="230"/>
      <c r="H1146" s="230"/>
      <c r="I1146" s="230"/>
      <c r="J1146" s="230"/>
      <c r="K1146" s="230"/>
      <c r="L1146" s="230"/>
      <c r="M1146" s="230"/>
    </row>
    <row r="1147" spans="1:13" x14ac:dyDescent="0.3">
      <c r="B1147" s="230"/>
      <c r="C1147" s="230"/>
      <c r="D1147" s="230"/>
      <c r="E1147" s="230"/>
      <c r="F1147" s="230"/>
      <c r="G1147" s="230"/>
      <c r="H1147" s="230"/>
      <c r="I1147" s="230"/>
      <c r="J1147" s="230"/>
      <c r="K1147" s="230"/>
      <c r="L1147" s="230"/>
      <c r="M1147" s="23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56"/>
  <sheetViews>
    <sheetView topLeftCell="A19" workbookViewId="0"/>
  </sheetViews>
  <sheetFormatPr baseColWidth="10" defaultColWidth="11.453125" defaultRowHeight="12" x14ac:dyDescent="0.3"/>
  <cols>
    <col min="1" max="1" width="5.1796875" style="1" customWidth="1"/>
    <col min="2" max="2" width="3" style="1" customWidth="1"/>
    <col min="3" max="3" width="7" style="1" customWidth="1"/>
    <col min="4" max="4" width="7.54296875" style="1" customWidth="1"/>
    <col min="5" max="5" width="8.26953125" style="1" customWidth="1"/>
    <col min="6" max="6" width="9" style="1" customWidth="1"/>
    <col min="7" max="7" width="7.1796875" style="1" customWidth="1"/>
    <col min="8" max="8" width="7.453125" style="1" customWidth="1"/>
    <col min="9" max="9" width="6.26953125" style="1" customWidth="1"/>
    <col min="10" max="10" width="7.1796875" style="1" customWidth="1"/>
    <col min="11" max="16384" width="11.453125" style="1"/>
  </cols>
  <sheetData>
    <row r="1" spans="1:29" ht="14.5" x14ac:dyDescent="0.35">
      <c r="A1" s="163" t="s">
        <v>36</v>
      </c>
      <c r="B1" s="2"/>
      <c r="C1" s="2"/>
      <c r="D1" s="2"/>
      <c r="E1" s="438"/>
      <c r="F1" s="438"/>
      <c r="G1" s="438"/>
      <c r="H1" s="438"/>
      <c r="I1" s="438"/>
      <c r="J1" s="438"/>
      <c r="K1" s="438"/>
      <c r="L1" s="438"/>
      <c r="M1" s="2"/>
      <c r="N1" s="2"/>
      <c r="O1" s="2"/>
      <c r="P1" s="2"/>
      <c r="Q1" s="2"/>
      <c r="R1" s="2"/>
      <c r="S1" s="2"/>
      <c r="T1" s="2"/>
      <c r="U1" s="2"/>
      <c r="V1" s="2"/>
    </row>
    <row r="2" spans="1:29"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29" ht="15" customHeight="1" x14ac:dyDescent="0.3">
      <c r="A3" s="2"/>
      <c r="B3" s="432" t="s">
        <v>492</v>
      </c>
      <c r="C3" s="433"/>
      <c r="D3" s="433"/>
      <c r="E3" s="433"/>
      <c r="F3" s="433"/>
      <c r="G3" s="434"/>
      <c r="H3" s="254" t="s">
        <v>490</v>
      </c>
      <c r="I3" s="44" t="s">
        <v>26</v>
      </c>
      <c r="J3" s="233"/>
      <c r="K3" s="2"/>
      <c r="L3" s="2"/>
      <c r="M3" s="2"/>
      <c r="N3" s="2"/>
      <c r="O3" s="2"/>
      <c r="P3" s="2"/>
      <c r="Q3" s="2"/>
      <c r="R3" s="2"/>
      <c r="S3" s="2"/>
      <c r="T3" s="2"/>
      <c r="U3" s="2"/>
      <c r="V3" s="2"/>
      <c r="W3" s="2"/>
      <c r="X3" s="2"/>
      <c r="Y3" s="2"/>
      <c r="Z3" s="2"/>
      <c r="AA3" s="2"/>
      <c r="AB3" s="2"/>
      <c r="AC3" s="2"/>
    </row>
    <row r="4" spans="1:29" x14ac:dyDescent="0.3">
      <c r="A4" s="2"/>
      <c r="B4" s="435"/>
      <c r="C4" s="436"/>
      <c r="D4" s="436"/>
      <c r="E4" s="436"/>
      <c r="F4" s="436"/>
      <c r="G4" s="437"/>
      <c r="H4" s="23" t="s">
        <v>29</v>
      </c>
      <c r="I4" s="3" t="s">
        <v>30</v>
      </c>
      <c r="J4" s="234"/>
      <c r="K4" s="2"/>
      <c r="L4" s="2"/>
      <c r="M4" s="2"/>
      <c r="N4" s="2"/>
      <c r="O4" s="2"/>
      <c r="P4" s="2"/>
      <c r="Q4" s="2"/>
      <c r="R4" s="2"/>
      <c r="S4" s="2"/>
      <c r="T4" s="2"/>
      <c r="U4" s="2"/>
      <c r="V4" s="2"/>
      <c r="W4" s="2"/>
      <c r="X4" s="2"/>
      <c r="Y4" s="2"/>
      <c r="Z4" s="2"/>
      <c r="AA4" s="2"/>
      <c r="AB4" s="2"/>
      <c r="AC4" s="2"/>
    </row>
    <row r="5" spans="1:29" x14ac:dyDescent="0.3">
      <c r="A5" s="2"/>
      <c r="B5" s="254"/>
      <c r="C5" s="160" t="s">
        <v>209</v>
      </c>
      <c r="D5" s="253" t="s">
        <v>210</v>
      </c>
      <c r="E5" s="254" t="s">
        <v>33</v>
      </c>
      <c r="F5" s="254" t="s">
        <v>31</v>
      </c>
      <c r="G5" s="256" t="s">
        <v>34</v>
      </c>
      <c r="H5" s="26" t="s">
        <v>2</v>
      </c>
      <c r="I5" s="43" t="s">
        <v>35</v>
      </c>
      <c r="J5" s="26" t="s">
        <v>154</v>
      </c>
      <c r="K5" s="2"/>
      <c r="L5" s="2"/>
      <c r="M5" s="2"/>
      <c r="N5" s="2"/>
      <c r="O5" s="2"/>
      <c r="P5" s="2"/>
      <c r="Q5" s="2"/>
      <c r="R5" s="2"/>
      <c r="S5" s="2"/>
      <c r="T5" s="2"/>
      <c r="U5" s="2"/>
      <c r="V5" s="2"/>
      <c r="W5" s="2"/>
      <c r="X5" s="2"/>
      <c r="Y5" s="2"/>
      <c r="Z5" s="2"/>
      <c r="AA5" s="2"/>
      <c r="AB5" s="2"/>
      <c r="AC5" s="2"/>
    </row>
    <row r="6" spans="1:29" x14ac:dyDescent="0.3">
      <c r="A6" s="2"/>
      <c r="B6" s="5">
        <v>1</v>
      </c>
      <c r="C6" s="193">
        <v>0</v>
      </c>
      <c r="D6" s="211">
        <v>0</v>
      </c>
      <c r="E6" s="214">
        <f>SUM(C6-D6)</f>
        <v>0</v>
      </c>
      <c r="F6" s="214">
        <v>0</v>
      </c>
      <c r="G6" s="214">
        <v>0</v>
      </c>
      <c r="H6" s="41">
        <f>SUM(C6/D$17)</f>
        <v>0</v>
      </c>
      <c r="I6" s="28">
        <f>SUM(D6/D$17)</f>
        <v>0</v>
      </c>
      <c r="J6" s="218">
        <f>SUM(H6-I6)</f>
        <v>0</v>
      </c>
      <c r="K6" s="2"/>
      <c r="L6" s="2"/>
      <c r="M6" s="2"/>
      <c r="N6" s="2"/>
      <c r="O6" s="2"/>
      <c r="P6" s="2"/>
      <c r="Q6" s="2"/>
      <c r="R6" s="2"/>
      <c r="S6" s="2"/>
      <c r="T6" s="2"/>
      <c r="U6" s="2"/>
      <c r="V6" s="2"/>
      <c r="W6" s="2"/>
      <c r="X6" s="2"/>
      <c r="Y6" s="2"/>
      <c r="Z6" s="2"/>
      <c r="AA6" s="2"/>
      <c r="AB6" s="2"/>
      <c r="AC6" s="2"/>
    </row>
    <row r="7" spans="1:29" x14ac:dyDescent="0.3">
      <c r="A7" s="2"/>
      <c r="B7" s="5">
        <v>2</v>
      </c>
      <c r="C7" s="193">
        <v>0</v>
      </c>
      <c r="D7" s="211">
        <v>0</v>
      </c>
      <c r="E7" s="214">
        <f t="shared" ref="E7:E17" si="0">SUM(C7-D7)</f>
        <v>0</v>
      </c>
      <c r="F7" s="214">
        <v>0</v>
      </c>
      <c r="G7" s="214">
        <v>0</v>
      </c>
      <c r="H7" s="41">
        <f t="shared" ref="H7:H17" si="1">SUM(C7/D$17)</f>
        <v>0</v>
      </c>
      <c r="I7" s="28">
        <f t="shared" ref="I7:I17" si="2">SUM(D7/D$17)</f>
        <v>0</v>
      </c>
      <c r="J7" s="218">
        <f t="shared" ref="J7:J17" si="3">SUM(H7-I7)</f>
        <v>0</v>
      </c>
      <c r="K7" s="2"/>
      <c r="L7" s="2"/>
      <c r="M7" s="2"/>
      <c r="N7" s="2"/>
      <c r="O7" s="2"/>
      <c r="P7" s="2"/>
      <c r="Q7" s="2"/>
      <c r="R7" s="2"/>
      <c r="S7" s="2"/>
      <c r="T7" s="2"/>
      <c r="U7" s="2"/>
      <c r="V7" s="2"/>
      <c r="W7" s="2"/>
      <c r="X7" s="2"/>
      <c r="Y7" s="2"/>
      <c r="Z7" s="2"/>
      <c r="AA7" s="2"/>
      <c r="AB7" s="2"/>
      <c r="AC7" s="2"/>
    </row>
    <row r="8" spans="1:29" x14ac:dyDescent="0.3">
      <c r="A8" s="2"/>
      <c r="B8" s="5">
        <v>3</v>
      </c>
      <c r="C8" s="193">
        <v>50</v>
      </c>
      <c r="D8" s="211">
        <v>50</v>
      </c>
      <c r="E8" s="214">
        <f t="shared" si="0"/>
        <v>0</v>
      </c>
      <c r="F8" s="214">
        <v>73</v>
      </c>
      <c r="G8" s="214">
        <v>121</v>
      </c>
      <c r="H8" s="41">
        <f t="shared" si="1"/>
        <v>6.25E-2</v>
      </c>
      <c r="I8" s="28">
        <f t="shared" si="2"/>
        <v>6.25E-2</v>
      </c>
      <c r="J8" s="218">
        <f t="shared" si="3"/>
        <v>0</v>
      </c>
      <c r="K8" s="2"/>
      <c r="L8" s="2"/>
      <c r="M8" s="2"/>
      <c r="N8" s="2"/>
      <c r="O8" s="2"/>
      <c r="P8" s="2"/>
      <c r="Q8" s="2"/>
      <c r="R8" s="2"/>
      <c r="S8" s="2"/>
      <c r="T8" s="2"/>
      <c r="U8" s="2"/>
      <c r="V8" s="2"/>
      <c r="W8" s="2"/>
      <c r="X8" s="2"/>
      <c r="Y8" s="2"/>
      <c r="Z8" s="2"/>
      <c r="AA8" s="2"/>
      <c r="AB8" s="2"/>
      <c r="AC8" s="2"/>
    </row>
    <row r="9" spans="1:29" x14ac:dyDescent="0.3">
      <c r="A9" s="2"/>
      <c r="B9" s="5">
        <v>4</v>
      </c>
      <c r="C9" s="193">
        <v>50</v>
      </c>
      <c r="D9" s="211">
        <v>50</v>
      </c>
      <c r="E9" s="214">
        <f t="shared" si="0"/>
        <v>0</v>
      </c>
      <c r="F9" s="214">
        <v>73</v>
      </c>
      <c r="G9" s="214">
        <v>121</v>
      </c>
      <c r="H9" s="41">
        <f t="shared" si="1"/>
        <v>6.25E-2</v>
      </c>
      <c r="I9" s="28">
        <f t="shared" si="2"/>
        <v>6.25E-2</v>
      </c>
      <c r="J9" s="218">
        <f t="shared" si="3"/>
        <v>0</v>
      </c>
      <c r="K9" s="2"/>
      <c r="L9" s="2"/>
      <c r="M9" s="2"/>
      <c r="N9" s="2"/>
      <c r="O9" s="2"/>
      <c r="P9" s="2"/>
      <c r="Q9" s="2"/>
      <c r="R9" s="2"/>
      <c r="S9" s="2"/>
      <c r="T9" s="2"/>
      <c r="U9" s="2"/>
      <c r="V9" s="2"/>
      <c r="W9" s="2"/>
      <c r="X9" s="2"/>
      <c r="Y9" s="2"/>
      <c r="Z9" s="2"/>
      <c r="AA9" s="2"/>
      <c r="AB9" s="2"/>
      <c r="AC9" s="2"/>
    </row>
    <row r="10" spans="1:29" x14ac:dyDescent="0.3">
      <c r="A10" s="2"/>
      <c r="B10" s="5">
        <v>5</v>
      </c>
      <c r="C10" s="193">
        <v>50</v>
      </c>
      <c r="D10" s="211">
        <v>50</v>
      </c>
      <c r="E10" s="214">
        <f t="shared" si="0"/>
        <v>0</v>
      </c>
      <c r="F10" s="214">
        <v>73</v>
      </c>
      <c r="G10" s="214">
        <v>121</v>
      </c>
      <c r="H10" s="41">
        <f t="shared" si="1"/>
        <v>6.25E-2</v>
      </c>
      <c r="I10" s="28">
        <f t="shared" si="2"/>
        <v>6.25E-2</v>
      </c>
      <c r="J10" s="218">
        <f t="shared" si="3"/>
        <v>0</v>
      </c>
      <c r="K10" s="2"/>
      <c r="L10" s="2"/>
      <c r="M10" s="2"/>
      <c r="N10" s="2"/>
      <c r="O10" s="2"/>
      <c r="P10" s="2"/>
      <c r="Q10" s="2"/>
      <c r="R10" s="2"/>
      <c r="S10" s="2"/>
      <c r="T10" s="2"/>
      <c r="U10" s="2"/>
      <c r="V10" s="2"/>
      <c r="W10" s="2"/>
      <c r="X10" s="2"/>
      <c r="Y10" s="2"/>
      <c r="Z10" s="2"/>
      <c r="AA10" s="2"/>
      <c r="AB10" s="2"/>
      <c r="AC10" s="2"/>
    </row>
    <row r="11" spans="1:29" x14ac:dyDescent="0.3">
      <c r="A11" s="2"/>
      <c r="B11" s="5">
        <v>6</v>
      </c>
      <c r="C11" s="193">
        <v>103</v>
      </c>
      <c r="D11" s="211">
        <v>103</v>
      </c>
      <c r="E11" s="214">
        <f t="shared" si="0"/>
        <v>0</v>
      </c>
      <c r="F11" s="214">
        <v>131</v>
      </c>
      <c r="G11" s="214">
        <v>217</v>
      </c>
      <c r="H11" s="41">
        <f t="shared" si="1"/>
        <v>0.12875</v>
      </c>
      <c r="I11" s="28">
        <f t="shared" si="2"/>
        <v>0.12875</v>
      </c>
      <c r="J11" s="218">
        <f t="shared" si="3"/>
        <v>0</v>
      </c>
      <c r="K11" s="2"/>
      <c r="L11" s="2"/>
      <c r="M11" s="2"/>
      <c r="N11" s="2"/>
      <c r="O11" s="2"/>
      <c r="P11" s="2"/>
      <c r="Q11" s="2"/>
      <c r="R11" s="2"/>
      <c r="S11" s="2"/>
      <c r="T11" s="2"/>
      <c r="U11" s="2"/>
      <c r="V11" s="2"/>
      <c r="W11" s="2"/>
      <c r="X11" s="2"/>
      <c r="Y11" s="2"/>
      <c r="Z11" s="2"/>
      <c r="AA11" s="2"/>
      <c r="AB11" s="2"/>
      <c r="AC11" s="2"/>
    </row>
    <row r="12" spans="1:29" x14ac:dyDescent="0.3">
      <c r="A12" s="2"/>
      <c r="B12" s="5">
        <v>7</v>
      </c>
      <c r="C12" s="193">
        <v>103</v>
      </c>
      <c r="D12" s="211">
        <v>103</v>
      </c>
      <c r="E12" s="214">
        <f t="shared" si="0"/>
        <v>0</v>
      </c>
      <c r="F12" s="214">
        <v>131</v>
      </c>
      <c r="G12" s="214">
        <v>217</v>
      </c>
      <c r="H12" s="41">
        <f t="shared" si="1"/>
        <v>0.12875</v>
      </c>
      <c r="I12" s="28">
        <f t="shared" si="2"/>
        <v>0.12875</v>
      </c>
      <c r="J12" s="218">
        <f t="shared" si="3"/>
        <v>0</v>
      </c>
      <c r="K12" s="2"/>
      <c r="L12" s="2"/>
      <c r="M12" s="2"/>
      <c r="N12" s="2"/>
      <c r="O12" s="2"/>
      <c r="P12" s="2"/>
      <c r="Q12" s="2"/>
      <c r="R12" s="2"/>
      <c r="S12" s="2"/>
      <c r="T12" s="2"/>
      <c r="U12" s="2"/>
      <c r="V12" s="2"/>
      <c r="W12" s="2"/>
      <c r="X12" s="2"/>
      <c r="Y12" s="2"/>
      <c r="Z12" s="2"/>
      <c r="AA12" s="2"/>
      <c r="AB12" s="2"/>
      <c r="AC12" s="2"/>
    </row>
    <row r="13" spans="1:29" x14ac:dyDescent="0.3">
      <c r="A13" s="2"/>
      <c r="B13" s="5">
        <v>8</v>
      </c>
      <c r="C13" s="193">
        <v>103</v>
      </c>
      <c r="D13" s="211">
        <v>103</v>
      </c>
      <c r="E13" s="214">
        <f t="shared" si="0"/>
        <v>0</v>
      </c>
      <c r="F13" s="214">
        <v>131</v>
      </c>
      <c r="G13" s="214">
        <v>217</v>
      </c>
      <c r="H13" s="41">
        <f t="shared" si="1"/>
        <v>0.12875</v>
      </c>
      <c r="I13" s="28">
        <f t="shared" si="2"/>
        <v>0.12875</v>
      </c>
      <c r="J13" s="218">
        <f t="shared" si="3"/>
        <v>0</v>
      </c>
      <c r="K13" s="2"/>
      <c r="L13" s="2"/>
      <c r="M13" s="2"/>
      <c r="N13" s="2"/>
      <c r="O13" s="2"/>
      <c r="P13" s="2"/>
      <c r="Q13" s="2"/>
      <c r="R13" s="2"/>
      <c r="S13" s="2"/>
      <c r="T13" s="2"/>
      <c r="U13" s="2"/>
      <c r="V13" s="2"/>
      <c r="W13" s="2"/>
      <c r="X13" s="2"/>
      <c r="Y13" s="2"/>
      <c r="Z13" s="2"/>
      <c r="AA13" s="2"/>
      <c r="AB13" s="2"/>
      <c r="AC13" s="2"/>
    </row>
    <row r="14" spans="1:29" x14ac:dyDescent="0.3">
      <c r="A14" s="2"/>
      <c r="B14" s="5">
        <v>9</v>
      </c>
      <c r="C14" s="193"/>
      <c r="D14" s="211">
        <v>156</v>
      </c>
      <c r="E14" s="214">
        <f t="shared" si="0"/>
        <v>-156</v>
      </c>
      <c r="F14" s="214">
        <v>166</v>
      </c>
      <c r="G14" s="214">
        <v>275</v>
      </c>
      <c r="H14" s="41">
        <f t="shared" si="1"/>
        <v>0</v>
      </c>
      <c r="I14" s="28">
        <f t="shared" si="2"/>
        <v>0.19500000000000001</v>
      </c>
      <c r="J14" s="218">
        <f t="shared" si="3"/>
        <v>-0.19500000000000001</v>
      </c>
      <c r="K14" s="2"/>
      <c r="L14" s="2"/>
      <c r="M14" s="2"/>
      <c r="N14" s="2"/>
      <c r="O14" s="2"/>
      <c r="P14" s="2"/>
      <c r="Q14" s="2"/>
      <c r="R14" s="2"/>
      <c r="S14" s="2"/>
      <c r="T14" s="2"/>
      <c r="U14" s="2"/>
      <c r="V14" s="2"/>
      <c r="W14" s="2"/>
      <c r="X14" s="2"/>
      <c r="Y14" s="2"/>
      <c r="Z14" s="2"/>
      <c r="AA14" s="2"/>
      <c r="AB14" s="2"/>
      <c r="AC14" s="2"/>
    </row>
    <row r="15" spans="1:29" x14ac:dyDescent="0.3">
      <c r="A15" s="2"/>
      <c r="B15" s="5">
        <v>10</v>
      </c>
      <c r="C15" s="193"/>
      <c r="D15" s="211">
        <v>156</v>
      </c>
      <c r="E15" s="214">
        <f t="shared" si="0"/>
        <v>-156</v>
      </c>
      <c r="F15" s="214">
        <v>166</v>
      </c>
      <c r="G15" s="214">
        <v>275</v>
      </c>
      <c r="H15" s="41">
        <f t="shared" si="1"/>
        <v>0</v>
      </c>
      <c r="I15" s="28">
        <f t="shared" si="2"/>
        <v>0.19500000000000001</v>
      </c>
      <c r="J15" s="218">
        <f t="shared" si="3"/>
        <v>-0.19500000000000001</v>
      </c>
      <c r="K15" s="2"/>
      <c r="L15" s="2"/>
      <c r="M15" s="2"/>
      <c r="N15" s="2"/>
      <c r="O15" s="2"/>
      <c r="P15" s="2"/>
      <c r="Q15" s="2"/>
      <c r="R15" s="2"/>
      <c r="S15" s="2"/>
      <c r="T15" s="2"/>
      <c r="U15" s="2"/>
      <c r="V15" s="2"/>
      <c r="W15" s="2"/>
      <c r="X15" s="2"/>
      <c r="Y15" s="2"/>
      <c r="Z15" s="2"/>
      <c r="AA15" s="2"/>
      <c r="AB15" s="2"/>
      <c r="AC15" s="2"/>
    </row>
    <row r="16" spans="1:29" x14ac:dyDescent="0.3">
      <c r="A16" s="2"/>
      <c r="B16" s="5">
        <v>11</v>
      </c>
      <c r="C16" s="193"/>
      <c r="D16" s="211">
        <v>156</v>
      </c>
      <c r="E16" s="214">
        <f t="shared" si="0"/>
        <v>-156</v>
      </c>
      <c r="F16" s="214">
        <v>166</v>
      </c>
      <c r="G16" s="214">
        <v>275</v>
      </c>
      <c r="H16" s="41">
        <f t="shared" si="1"/>
        <v>0</v>
      </c>
      <c r="I16" s="28">
        <f t="shared" si="2"/>
        <v>0.19500000000000001</v>
      </c>
      <c r="J16" s="218">
        <f t="shared" si="3"/>
        <v>-0.19500000000000001</v>
      </c>
      <c r="K16" s="2"/>
      <c r="L16" s="2"/>
      <c r="M16" s="2"/>
      <c r="N16" s="2"/>
      <c r="O16" s="2"/>
      <c r="P16" s="2"/>
      <c r="Q16" s="2"/>
      <c r="R16" s="2"/>
      <c r="S16" s="2"/>
      <c r="T16" s="2"/>
      <c r="U16" s="2"/>
      <c r="V16" s="2"/>
      <c r="W16" s="2"/>
      <c r="X16" s="2"/>
      <c r="Y16" s="2"/>
      <c r="Z16" s="2"/>
      <c r="AA16" s="2"/>
      <c r="AB16" s="2"/>
      <c r="AC16" s="2"/>
    </row>
    <row r="17" spans="1:29" x14ac:dyDescent="0.3">
      <c r="A17" s="2"/>
      <c r="B17" s="5">
        <v>12</v>
      </c>
      <c r="C17" s="193"/>
      <c r="D17" s="211">
        <v>800</v>
      </c>
      <c r="E17" s="214">
        <f t="shared" si="0"/>
        <v>-800</v>
      </c>
      <c r="F17" s="211">
        <v>978</v>
      </c>
      <c r="G17" s="214">
        <v>1324</v>
      </c>
      <c r="H17" s="41">
        <f t="shared" si="1"/>
        <v>0</v>
      </c>
      <c r="I17" s="28">
        <f t="shared" si="2"/>
        <v>1</v>
      </c>
      <c r="J17" s="218">
        <f t="shared" si="3"/>
        <v>-1</v>
      </c>
      <c r="K17" s="2"/>
      <c r="L17" s="2"/>
      <c r="M17" s="2"/>
      <c r="N17" s="2"/>
      <c r="O17" s="2"/>
      <c r="P17" s="2"/>
      <c r="Q17" s="2"/>
      <c r="R17" s="2"/>
      <c r="S17" s="2"/>
      <c r="T17" s="2"/>
      <c r="U17" s="2"/>
      <c r="V17" s="2"/>
      <c r="W17" s="2"/>
      <c r="X17" s="2"/>
      <c r="Y17" s="2"/>
      <c r="Z17" s="2"/>
      <c r="AA17" s="2"/>
      <c r="AB17" s="2"/>
      <c r="AC17" s="2"/>
    </row>
    <row r="18" spans="1:29" x14ac:dyDescent="0.3">
      <c r="A18" s="2"/>
      <c r="B18" s="4"/>
      <c r="C18" s="4"/>
      <c r="D18" s="267"/>
      <c r="E18" s="267"/>
      <c r="F18" s="267"/>
      <c r="G18" s="267"/>
      <c r="H18" s="268"/>
      <c r="I18" s="268"/>
      <c r="J18" s="2"/>
      <c r="K18" s="2"/>
      <c r="L18" s="2"/>
      <c r="M18" s="2"/>
      <c r="N18" s="2"/>
      <c r="O18" s="2"/>
      <c r="P18" s="2"/>
      <c r="Q18" s="2"/>
      <c r="R18" s="2"/>
      <c r="S18" s="2"/>
      <c r="T18" s="2"/>
      <c r="U18" s="2"/>
      <c r="V18" s="2"/>
      <c r="W18" s="2"/>
      <c r="X18" s="2"/>
      <c r="Y18" s="2"/>
      <c r="Z18" s="2"/>
      <c r="AA18" s="2"/>
      <c r="AB18" s="2"/>
      <c r="AC18" s="2"/>
    </row>
    <row r="19" spans="1:29" x14ac:dyDescent="0.3">
      <c r="A19" s="2"/>
      <c r="B19" s="4"/>
      <c r="C19" s="4"/>
      <c r="D19" s="267"/>
      <c r="E19" s="267"/>
      <c r="F19" s="267"/>
      <c r="G19" s="267"/>
      <c r="H19" s="268"/>
      <c r="I19" s="268"/>
      <c r="J19" s="2"/>
      <c r="K19" s="2"/>
      <c r="L19" s="2"/>
      <c r="M19" s="2"/>
      <c r="N19" s="2"/>
      <c r="O19" s="2"/>
      <c r="P19" s="2"/>
      <c r="Q19" s="2"/>
      <c r="R19" s="2"/>
      <c r="S19" s="2"/>
      <c r="T19" s="2"/>
      <c r="U19" s="2"/>
      <c r="V19" s="2"/>
      <c r="W19" s="2"/>
      <c r="X19" s="2"/>
      <c r="Y19" s="2"/>
      <c r="Z19" s="2"/>
      <c r="AA19" s="2"/>
      <c r="AB19" s="2"/>
      <c r="AC19" s="2"/>
    </row>
    <row r="20" spans="1:29" x14ac:dyDescent="0.3">
      <c r="A20" s="2"/>
      <c r="B20" s="4"/>
      <c r="C20" s="4"/>
      <c r="D20" s="267"/>
      <c r="E20" s="267"/>
      <c r="F20" s="267"/>
      <c r="G20" s="267"/>
      <c r="H20" s="268"/>
      <c r="I20" s="268"/>
      <c r="J20" s="2"/>
      <c r="K20" s="2"/>
      <c r="L20" s="2"/>
      <c r="M20" s="2"/>
      <c r="N20" s="2"/>
      <c r="O20" s="2"/>
      <c r="P20" s="2"/>
      <c r="Q20" s="2"/>
      <c r="R20" s="2"/>
      <c r="S20" s="2"/>
      <c r="T20" s="2"/>
      <c r="U20" s="2"/>
      <c r="V20" s="2"/>
      <c r="W20" s="2"/>
      <c r="X20" s="2"/>
      <c r="Y20" s="2"/>
      <c r="Z20" s="2"/>
      <c r="AA20" s="2"/>
      <c r="AB20" s="2"/>
      <c r="AC20" s="2"/>
    </row>
    <row r="21" spans="1:29" x14ac:dyDescent="0.3">
      <c r="A21" s="2"/>
      <c r="B21" s="4"/>
      <c r="C21" s="4"/>
      <c r="D21" s="267"/>
      <c r="E21" s="267"/>
      <c r="F21" s="267"/>
      <c r="G21" s="267"/>
      <c r="H21" s="268"/>
      <c r="I21" s="268"/>
      <c r="J21" s="2"/>
      <c r="K21" s="2"/>
      <c r="L21" s="2"/>
      <c r="M21" s="2"/>
      <c r="N21" s="2"/>
      <c r="O21" s="2"/>
      <c r="P21" s="2"/>
      <c r="Q21" s="2"/>
      <c r="R21" s="2"/>
      <c r="S21" s="2"/>
      <c r="T21" s="2"/>
      <c r="U21" s="2"/>
      <c r="V21" s="2"/>
      <c r="W21" s="2"/>
      <c r="X21" s="2"/>
      <c r="Y21" s="2"/>
      <c r="Z21" s="2"/>
      <c r="AA21" s="2"/>
      <c r="AB21" s="2"/>
      <c r="AC21" s="2"/>
    </row>
    <row r="22" spans="1:29" x14ac:dyDescent="0.3">
      <c r="A22" s="2"/>
      <c r="B22" s="4"/>
      <c r="C22" s="30" t="s">
        <v>40</v>
      </c>
      <c r="D22" s="267"/>
      <c r="E22" s="267"/>
      <c r="F22" s="267"/>
      <c r="G22" s="267"/>
      <c r="H22" s="268"/>
      <c r="I22" s="268"/>
      <c r="J22" s="2"/>
      <c r="K22" s="2"/>
      <c r="L22" s="2"/>
      <c r="M22" s="2"/>
      <c r="N22" s="2"/>
      <c r="O22" s="2"/>
      <c r="P22" s="2"/>
      <c r="Q22" s="2"/>
      <c r="R22" s="2"/>
      <c r="S22" s="2"/>
      <c r="T22" s="2"/>
      <c r="U22" s="2"/>
      <c r="V22" s="2"/>
      <c r="W22" s="2"/>
      <c r="X22" s="2"/>
      <c r="Y22" s="2"/>
      <c r="Z22" s="2"/>
      <c r="AA22" s="2"/>
      <c r="AB22" s="2"/>
      <c r="AC22" s="2"/>
    </row>
    <row r="23" spans="1:29" x14ac:dyDescent="0.3">
      <c r="A23" s="2"/>
      <c r="B23" s="4"/>
      <c r="C23" s="293">
        <v>2.8000000000000001E-2</v>
      </c>
      <c r="D23" s="267"/>
      <c r="E23" s="267"/>
      <c r="F23" s="267"/>
      <c r="G23" s="267"/>
      <c r="H23" s="268"/>
      <c r="I23" s="268"/>
      <c r="J23" s="2"/>
      <c r="K23" s="2"/>
      <c r="L23" s="2"/>
      <c r="M23" s="2"/>
      <c r="N23" s="2"/>
      <c r="O23" s="2"/>
      <c r="P23" s="2"/>
      <c r="Q23" s="2"/>
      <c r="R23" s="2"/>
      <c r="S23" s="2"/>
      <c r="T23" s="2"/>
      <c r="U23" s="2"/>
      <c r="V23" s="2"/>
      <c r="W23" s="2"/>
      <c r="X23" s="2"/>
      <c r="Y23" s="2"/>
      <c r="Z23" s="2"/>
      <c r="AA23" s="2"/>
      <c r="AB23" s="2"/>
      <c r="AC23" s="2"/>
    </row>
    <row r="24" spans="1:29" x14ac:dyDescent="0.3">
      <c r="A24" s="2"/>
      <c r="B24" s="431">
        <v>2014</v>
      </c>
      <c r="C24" s="441"/>
      <c r="D24" s="441"/>
      <c r="E24" s="29"/>
      <c r="F24" s="37" t="s">
        <v>493</v>
      </c>
      <c r="G24" s="273"/>
      <c r="H24" s="273"/>
      <c r="I24" s="273"/>
      <c r="J24" s="273"/>
      <c r="K24" s="273"/>
      <c r="L24" s="273"/>
      <c r="M24" s="273"/>
      <c r="N24" s="2"/>
      <c r="O24" s="2"/>
      <c r="P24" s="2"/>
      <c r="Q24" s="2"/>
      <c r="R24" s="2"/>
      <c r="S24" s="2"/>
      <c r="T24" s="2"/>
      <c r="U24" s="2"/>
      <c r="V24" s="2"/>
      <c r="W24" s="2"/>
      <c r="X24" s="2"/>
      <c r="Y24" s="2"/>
      <c r="Z24" s="2"/>
      <c r="AA24" s="2"/>
      <c r="AB24" s="2"/>
      <c r="AC24" s="2"/>
    </row>
    <row r="25" spans="1:29" x14ac:dyDescent="0.3">
      <c r="A25" s="2"/>
      <c r="B25" s="253"/>
      <c r="C25" s="282" t="s">
        <v>494</v>
      </c>
      <c r="D25" s="283"/>
      <c r="E25" s="29"/>
      <c r="F25" s="29">
        <v>35548</v>
      </c>
      <c r="G25" s="2"/>
      <c r="H25" s="2"/>
      <c r="I25" s="2"/>
      <c r="J25" s="2"/>
      <c r="K25" s="2"/>
      <c r="L25" s="2"/>
      <c r="M25" s="2"/>
      <c r="N25" s="2"/>
      <c r="O25" s="2"/>
      <c r="P25" s="2"/>
      <c r="Q25" s="2"/>
      <c r="R25" s="2"/>
      <c r="S25" s="2"/>
      <c r="T25" s="2"/>
      <c r="U25" s="2"/>
      <c r="V25" s="2"/>
      <c r="W25" s="2"/>
      <c r="X25" s="2"/>
      <c r="Y25" s="2"/>
      <c r="Z25" s="2"/>
      <c r="AA25" s="2"/>
      <c r="AB25" s="2"/>
      <c r="AC25" s="2"/>
    </row>
    <row r="26" spans="1:29" x14ac:dyDescent="0.3">
      <c r="A26" s="2"/>
      <c r="B26" s="5">
        <v>1</v>
      </c>
      <c r="C26" s="439" t="s">
        <v>497</v>
      </c>
      <c r="D26" s="440"/>
      <c r="E26" s="214">
        <v>0</v>
      </c>
      <c r="F26" s="214">
        <f>SUM(F25+E26)</f>
        <v>35548</v>
      </c>
      <c r="G26" s="2"/>
      <c r="H26" s="2"/>
      <c r="I26" s="2"/>
      <c r="J26" s="2"/>
      <c r="K26" s="2"/>
      <c r="L26" s="2"/>
      <c r="M26" s="2"/>
      <c r="N26" s="2"/>
      <c r="O26" s="2"/>
      <c r="P26" s="2"/>
      <c r="Q26" s="2"/>
      <c r="R26" s="2"/>
      <c r="S26" s="2"/>
      <c r="T26" s="2"/>
      <c r="U26" s="2"/>
      <c r="V26" s="2"/>
      <c r="W26" s="2"/>
      <c r="X26" s="2"/>
      <c r="Y26" s="2"/>
      <c r="Z26" s="2"/>
      <c r="AA26" s="2"/>
      <c r="AB26" s="2"/>
      <c r="AC26" s="2"/>
    </row>
    <row r="27" spans="1:29" x14ac:dyDescent="0.3">
      <c r="A27" s="2"/>
      <c r="B27" s="5">
        <v>2</v>
      </c>
      <c r="C27" s="439" t="s">
        <v>497</v>
      </c>
      <c r="D27" s="440"/>
      <c r="E27" s="214">
        <v>-2000</v>
      </c>
      <c r="F27" s="214">
        <f t="shared" ref="F27:F51" si="4">SUM(F26+E27)</f>
        <v>33548</v>
      </c>
      <c r="G27" s="2"/>
      <c r="H27" s="2"/>
      <c r="I27" s="2"/>
      <c r="J27" s="2"/>
      <c r="K27" s="2"/>
      <c r="L27" s="2"/>
      <c r="M27" s="2"/>
      <c r="N27" s="2"/>
      <c r="O27" s="2"/>
      <c r="P27" s="2"/>
      <c r="Q27" s="2"/>
      <c r="R27" s="2"/>
      <c r="S27" s="2"/>
      <c r="T27" s="2"/>
      <c r="U27" s="2"/>
      <c r="V27" s="2"/>
      <c r="W27" s="2"/>
      <c r="X27" s="2"/>
      <c r="Y27" s="2"/>
      <c r="Z27" s="2"/>
      <c r="AA27" s="2"/>
      <c r="AB27" s="2"/>
      <c r="AC27" s="2"/>
    </row>
    <row r="28" spans="1:29" x14ac:dyDescent="0.3">
      <c r="A28" s="2"/>
      <c r="B28" s="5">
        <v>3</v>
      </c>
      <c r="C28" s="439" t="s">
        <v>497</v>
      </c>
      <c r="D28" s="440"/>
      <c r="E28" s="214">
        <v>-3000</v>
      </c>
      <c r="F28" s="214">
        <f t="shared" si="4"/>
        <v>30548</v>
      </c>
      <c r="G28" s="2"/>
      <c r="H28" s="2"/>
      <c r="I28" s="2"/>
      <c r="J28" s="2"/>
      <c r="K28" s="2"/>
      <c r="L28" s="2"/>
      <c r="M28" s="2"/>
      <c r="N28" s="2"/>
      <c r="O28" s="2"/>
      <c r="P28" s="2"/>
      <c r="Q28" s="2"/>
      <c r="R28" s="2"/>
      <c r="S28" s="2"/>
      <c r="T28" s="2"/>
      <c r="U28" s="2"/>
      <c r="V28" s="2"/>
      <c r="W28" s="2"/>
      <c r="X28" s="2"/>
      <c r="Y28" s="2"/>
      <c r="Z28" s="2"/>
      <c r="AA28" s="2"/>
      <c r="AB28" s="2"/>
      <c r="AC28" s="2"/>
    </row>
    <row r="29" spans="1:29" x14ac:dyDescent="0.3">
      <c r="A29" s="2"/>
      <c r="B29" s="5">
        <v>4</v>
      </c>
      <c r="C29" s="439" t="s">
        <v>497</v>
      </c>
      <c r="D29" s="440"/>
      <c r="E29" s="214">
        <v>0</v>
      </c>
      <c r="F29" s="214">
        <f t="shared" si="4"/>
        <v>30548</v>
      </c>
      <c r="G29" s="2"/>
      <c r="H29" s="2"/>
      <c r="I29" s="2"/>
      <c r="J29" s="2"/>
      <c r="K29" s="2"/>
      <c r="L29" s="2"/>
      <c r="M29" s="2"/>
      <c r="N29" s="2"/>
      <c r="O29" s="2"/>
      <c r="P29" s="2"/>
      <c r="Q29" s="2"/>
      <c r="R29" s="2"/>
      <c r="S29" s="2"/>
      <c r="T29" s="2"/>
      <c r="U29" s="2"/>
      <c r="V29" s="2"/>
      <c r="W29" s="2"/>
      <c r="X29" s="2"/>
      <c r="Y29" s="2"/>
      <c r="Z29" s="2"/>
      <c r="AA29" s="2"/>
      <c r="AB29" s="2"/>
      <c r="AC29" s="2"/>
    </row>
    <row r="30" spans="1:29" x14ac:dyDescent="0.3">
      <c r="A30" s="2"/>
      <c r="B30" s="5">
        <v>5</v>
      </c>
      <c r="C30" s="439" t="s">
        <v>497</v>
      </c>
      <c r="D30" s="440"/>
      <c r="E30" s="214">
        <v>-10000</v>
      </c>
      <c r="F30" s="214">
        <f t="shared" si="4"/>
        <v>20548</v>
      </c>
      <c r="G30" s="2"/>
      <c r="H30" s="2"/>
      <c r="I30" s="2"/>
      <c r="J30" s="2"/>
      <c r="K30" s="2"/>
      <c r="L30" s="2"/>
      <c r="M30" s="2"/>
      <c r="N30" s="2"/>
      <c r="O30" s="2"/>
      <c r="P30" s="2"/>
      <c r="Q30" s="2"/>
      <c r="R30" s="2"/>
      <c r="S30" s="2"/>
      <c r="T30" s="2"/>
      <c r="U30" s="2"/>
      <c r="V30" s="2"/>
      <c r="W30" s="2"/>
      <c r="X30" s="2"/>
      <c r="Y30" s="2"/>
      <c r="Z30" s="2"/>
      <c r="AA30" s="2"/>
      <c r="AB30" s="2"/>
      <c r="AC30" s="2"/>
    </row>
    <row r="31" spans="1:29" x14ac:dyDescent="0.3">
      <c r="A31" s="2"/>
      <c r="B31" s="5">
        <v>6</v>
      </c>
      <c r="C31" s="439" t="s">
        <v>497</v>
      </c>
      <c r="D31" s="440"/>
      <c r="E31" s="214">
        <v>2000</v>
      </c>
      <c r="F31" s="214">
        <f t="shared" si="4"/>
        <v>22548</v>
      </c>
      <c r="G31" s="2"/>
      <c r="H31" s="2"/>
      <c r="I31" s="2"/>
      <c r="J31" s="2"/>
      <c r="K31" s="2"/>
      <c r="L31" s="2"/>
      <c r="M31" s="2"/>
      <c r="N31" s="2"/>
      <c r="O31" s="2"/>
      <c r="P31" s="2"/>
      <c r="Q31" s="2"/>
      <c r="R31" s="2"/>
      <c r="S31" s="2"/>
      <c r="T31" s="2"/>
      <c r="U31" s="2"/>
      <c r="V31" s="2"/>
      <c r="W31" s="2"/>
      <c r="X31" s="2"/>
      <c r="Y31" s="2"/>
      <c r="Z31" s="2"/>
      <c r="AA31" s="2"/>
      <c r="AB31" s="2"/>
      <c r="AC31" s="2"/>
    </row>
    <row r="32" spans="1:29" x14ac:dyDescent="0.3">
      <c r="A32" s="2"/>
      <c r="B32" s="5">
        <v>7</v>
      </c>
      <c r="C32" s="439" t="s">
        <v>497</v>
      </c>
      <c r="D32" s="440"/>
      <c r="E32" s="214">
        <v>-9000</v>
      </c>
      <c r="F32" s="214">
        <f t="shared" si="4"/>
        <v>13548</v>
      </c>
      <c r="H32" s="284"/>
      <c r="I32" s="4"/>
      <c r="J32" s="4"/>
      <c r="K32" s="4"/>
      <c r="L32" s="4"/>
      <c r="M32" s="4"/>
      <c r="N32" s="2"/>
      <c r="O32" s="2"/>
      <c r="P32" s="2"/>
      <c r="Q32" s="2"/>
      <c r="R32" s="2"/>
      <c r="S32" s="2"/>
      <c r="T32" s="2"/>
      <c r="U32" s="2"/>
      <c r="V32" s="2"/>
      <c r="W32" s="2"/>
      <c r="X32" s="2"/>
      <c r="Y32" s="2"/>
      <c r="Z32" s="2"/>
      <c r="AA32" s="2"/>
      <c r="AB32" s="2"/>
      <c r="AC32" s="2"/>
    </row>
    <row r="33" spans="1:29" x14ac:dyDescent="0.3">
      <c r="A33" s="2"/>
      <c r="B33" s="5">
        <v>8</v>
      </c>
      <c r="C33" s="439" t="s">
        <v>497</v>
      </c>
      <c r="D33" s="440"/>
      <c r="E33" s="214">
        <v>-3000</v>
      </c>
      <c r="F33" s="214">
        <f t="shared" si="4"/>
        <v>10548</v>
      </c>
      <c r="G33" s="2"/>
      <c r="H33" s="284"/>
      <c r="I33" s="4"/>
      <c r="J33" s="4"/>
      <c r="K33" s="4"/>
      <c r="L33" s="4"/>
      <c r="M33" s="4"/>
      <c r="N33" s="2"/>
      <c r="O33" s="2"/>
      <c r="P33" s="2"/>
      <c r="Q33" s="2"/>
      <c r="R33" s="2"/>
      <c r="S33" s="2"/>
      <c r="T33" s="2"/>
      <c r="U33" s="2"/>
      <c r="V33" s="2"/>
      <c r="W33" s="2"/>
      <c r="X33" s="2"/>
      <c r="Y33" s="2"/>
      <c r="Z33" s="2"/>
      <c r="AA33" s="2"/>
      <c r="AB33" s="2"/>
      <c r="AC33" s="2"/>
    </row>
    <row r="34" spans="1:29" x14ac:dyDescent="0.3">
      <c r="A34" s="2"/>
      <c r="B34" s="5">
        <v>9</v>
      </c>
      <c r="C34" s="439" t="s">
        <v>497</v>
      </c>
      <c r="D34" s="440"/>
      <c r="E34" s="214">
        <v>25000</v>
      </c>
      <c r="F34" s="214">
        <f t="shared" si="4"/>
        <v>35548</v>
      </c>
      <c r="G34" s="2"/>
      <c r="H34" s="2"/>
      <c r="I34" s="2"/>
      <c r="J34" s="2"/>
      <c r="K34" s="2"/>
      <c r="L34" s="2"/>
      <c r="M34" s="2"/>
      <c r="N34" s="2"/>
      <c r="O34" s="2"/>
      <c r="P34" s="2"/>
      <c r="Q34" s="2"/>
      <c r="R34" s="2"/>
      <c r="S34" s="2"/>
      <c r="T34" s="2"/>
      <c r="U34" s="2"/>
      <c r="V34" s="2"/>
      <c r="W34" s="2"/>
      <c r="X34" s="2"/>
      <c r="Y34" s="2"/>
      <c r="Z34" s="2"/>
      <c r="AA34" s="2"/>
      <c r="AB34" s="2"/>
      <c r="AC34" s="2"/>
    </row>
    <row r="35" spans="1:29" x14ac:dyDescent="0.3">
      <c r="A35" s="2"/>
      <c r="B35" s="5">
        <v>10</v>
      </c>
      <c r="C35" s="439" t="s">
        <v>497</v>
      </c>
      <c r="D35" s="440"/>
      <c r="E35" s="214">
        <v>0</v>
      </c>
      <c r="F35" s="214">
        <f t="shared" si="4"/>
        <v>35548</v>
      </c>
      <c r="G35" s="2"/>
      <c r="H35" s="2"/>
      <c r="I35" s="2"/>
      <c r="J35" s="2"/>
      <c r="K35" s="2"/>
      <c r="L35" s="2"/>
      <c r="M35" s="2"/>
      <c r="N35" s="2"/>
      <c r="O35" s="2"/>
      <c r="P35" s="2"/>
      <c r="Q35" s="2"/>
      <c r="R35" s="2"/>
      <c r="S35" s="2"/>
      <c r="T35" s="2"/>
      <c r="U35" s="2"/>
      <c r="V35" s="2"/>
      <c r="W35" s="2"/>
      <c r="X35" s="2"/>
      <c r="Y35" s="2"/>
      <c r="Z35" s="2"/>
      <c r="AA35" s="2"/>
      <c r="AB35" s="2"/>
      <c r="AC35" s="2"/>
    </row>
    <row r="36" spans="1:29" x14ac:dyDescent="0.3">
      <c r="A36" s="2"/>
      <c r="B36" s="5">
        <v>11</v>
      </c>
      <c r="C36" s="439" t="s">
        <v>497</v>
      </c>
      <c r="D36" s="440"/>
      <c r="E36" s="214">
        <v>0</v>
      </c>
      <c r="F36" s="214">
        <f t="shared" si="4"/>
        <v>35548</v>
      </c>
      <c r="G36" s="2"/>
      <c r="H36" s="2"/>
      <c r="I36" s="2"/>
      <c r="J36" s="2"/>
      <c r="K36" s="2"/>
      <c r="L36" s="2"/>
      <c r="M36" s="2"/>
      <c r="N36" s="2"/>
      <c r="O36" s="2"/>
      <c r="P36" s="2"/>
      <c r="Q36" s="2"/>
      <c r="R36" s="2"/>
      <c r="S36" s="2"/>
      <c r="T36" s="2"/>
      <c r="U36" s="2"/>
      <c r="V36" s="2"/>
      <c r="W36" s="2"/>
      <c r="X36" s="2"/>
      <c r="Y36" s="2"/>
      <c r="Z36" s="2"/>
      <c r="AA36" s="2"/>
      <c r="AB36" s="2"/>
      <c r="AC36" s="2"/>
    </row>
    <row r="37" spans="1:29" x14ac:dyDescent="0.3">
      <c r="A37" s="2"/>
      <c r="B37" s="5">
        <v>12</v>
      </c>
      <c r="C37" s="439" t="s">
        <v>497</v>
      </c>
      <c r="D37" s="440"/>
      <c r="E37" s="214">
        <v>711</v>
      </c>
      <c r="F37" s="214">
        <f t="shared" si="4"/>
        <v>36259</v>
      </c>
      <c r="G37" s="292"/>
      <c r="H37" s="292"/>
      <c r="I37" s="292"/>
      <c r="J37" s="292"/>
      <c r="K37" s="292"/>
      <c r="L37" s="292"/>
      <c r="M37" s="292"/>
      <c r="N37" s="2"/>
      <c r="O37" s="2"/>
      <c r="P37" s="2"/>
      <c r="Q37" s="2"/>
      <c r="R37" s="2"/>
      <c r="S37" s="2"/>
      <c r="T37" s="2"/>
      <c r="U37" s="2"/>
      <c r="V37" s="2"/>
      <c r="W37" s="2"/>
      <c r="X37" s="2"/>
      <c r="Y37" s="2"/>
      <c r="Z37" s="2"/>
      <c r="AA37" s="2"/>
      <c r="AB37" s="2"/>
      <c r="AC37" s="2"/>
    </row>
    <row r="38" spans="1:29" x14ac:dyDescent="0.3">
      <c r="A38" s="2"/>
      <c r="B38" s="288"/>
      <c r="C38" s="288" t="s">
        <v>495</v>
      </c>
      <c r="D38" s="289"/>
      <c r="E38" s="290"/>
      <c r="F38" s="291">
        <f t="shared" si="4"/>
        <v>36259</v>
      </c>
      <c r="H38" s="2"/>
      <c r="I38" s="2"/>
      <c r="J38" s="2"/>
      <c r="K38" s="2"/>
      <c r="L38" s="2"/>
      <c r="M38" s="2"/>
      <c r="N38" s="2"/>
      <c r="O38" s="2"/>
      <c r="P38" s="2"/>
      <c r="Q38" s="2"/>
      <c r="R38" s="2"/>
      <c r="S38" s="2"/>
      <c r="T38" s="2"/>
      <c r="U38" s="2"/>
      <c r="V38" s="2"/>
      <c r="W38" s="2"/>
      <c r="X38" s="2"/>
      <c r="Y38" s="2"/>
      <c r="Z38" s="2"/>
      <c r="AA38" s="2"/>
      <c r="AB38" s="2"/>
      <c r="AC38" s="2"/>
    </row>
    <row r="39" spans="1:29" x14ac:dyDescent="0.3">
      <c r="A39" s="2"/>
      <c r="B39" s="5">
        <v>1</v>
      </c>
      <c r="C39" s="439" t="s">
        <v>497</v>
      </c>
      <c r="D39" s="440"/>
      <c r="E39" s="294">
        <v>-10000</v>
      </c>
      <c r="F39" s="214">
        <f t="shared" si="4"/>
        <v>26259</v>
      </c>
      <c r="G39" s="2"/>
      <c r="H39" s="2"/>
      <c r="I39" s="2"/>
      <c r="J39" s="2"/>
      <c r="K39" s="2"/>
      <c r="L39" s="2"/>
      <c r="M39" s="2"/>
      <c r="N39" s="2"/>
      <c r="O39" s="2"/>
      <c r="P39" s="2"/>
      <c r="Q39" s="2"/>
      <c r="R39" s="2"/>
      <c r="S39" s="2"/>
      <c r="T39" s="2"/>
      <c r="U39" s="2"/>
      <c r="V39" s="2"/>
      <c r="W39" s="2"/>
      <c r="X39" s="2"/>
      <c r="Y39" s="2"/>
      <c r="Z39" s="2"/>
      <c r="AA39" s="2"/>
      <c r="AB39" s="2"/>
      <c r="AC39" s="2"/>
    </row>
    <row r="40" spans="1:29" x14ac:dyDescent="0.3">
      <c r="A40" s="2"/>
      <c r="B40" s="5">
        <v>2</v>
      </c>
      <c r="C40" s="439" t="s">
        <v>497</v>
      </c>
      <c r="D40" s="440"/>
      <c r="E40" s="294"/>
      <c r="F40" s="214">
        <f t="shared" si="4"/>
        <v>26259</v>
      </c>
      <c r="G40" s="2"/>
      <c r="H40" s="2"/>
      <c r="I40" s="2"/>
      <c r="J40" s="2"/>
      <c r="K40" s="2"/>
      <c r="L40" s="2"/>
      <c r="M40" s="2"/>
      <c r="N40" s="2"/>
      <c r="O40" s="2"/>
      <c r="P40" s="2"/>
      <c r="Q40" s="2"/>
      <c r="R40" s="2"/>
      <c r="S40" s="2"/>
      <c r="T40" s="2"/>
      <c r="U40" s="2"/>
      <c r="V40" s="2"/>
      <c r="W40" s="2"/>
      <c r="X40" s="2"/>
      <c r="Y40" s="2"/>
      <c r="Z40" s="2"/>
      <c r="AA40" s="2"/>
      <c r="AB40" s="2"/>
      <c r="AC40" s="2"/>
    </row>
    <row r="41" spans="1:29" x14ac:dyDescent="0.3">
      <c r="A41" s="2"/>
      <c r="B41" s="5">
        <v>3</v>
      </c>
      <c r="C41" s="439" t="s">
        <v>497</v>
      </c>
      <c r="D41" s="440"/>
      <c r="E41" s="294"/>
      <c r="F41" s="214">
        <f t="shared" si="4"/>
        <v>26259</v>
      </c>
      <c r="G41" s="2"/>
      <c r="H41" s="2"/>
      <c r="I41" s="2"/>
      <c r="J41" s="2"/>
      <c r="K41" s="2"/>
      <c r="L41" s="2"/>
      <c r="M41" s="2"/>
      <c r="N41" s="2"/>
      <c r="O41" s="2"/>
      <c r="P41" s="2"/>
      <c r="Q41" s="2"/>
      <c r="R41" s="2"/>
      <c r="S41" s="2"/>
      <c r="T41" s="2"/>
      <c r="U41" s="2"/>
      <c r="V41" s="2"/>
      <c r="W41" s="2"/>
      <c r="X41" s="2"/>
      <c r="Y41" s="2"/>
      <c r="Z41" s="2"/>
      <c r="AA41" s="2"/>
      <c r="AB41" s="2"/>
      <c r="AC41" s="2"/>
    </row>
    <row r="42" spans="1:29" x14ac:dyDescent="0.3">
      <c r="A42" s="2"/>
      <c r="B42" s="5">
        <v>4</v>
      </c>
      <c r="C42" s="439" t="s">
        <v>497</v>
      </c>
      <c r="D42" s="440"/>
      <c r="E42" s="294"/>
      <c r="F42" s="214">
        <f t="shared" si="4"/>
        <v>26259</v>
      </c>
      <c r="G42" s="2"/>
      <c r="H42" s="2"/>
      <c r="I42" s="2"/>
      <c r="J42" s="2"/>
      <c r="K42" s="2"/>
      <c r="L42" s="2"/>
      <c r="M42" s="2"/>
      <c r="N42" s="2"/>
      <c r="O42" s="2"/>
      <c r="P42" s="2"/>
      <c r="Q42" s="2"/>
      <c r="R42" s="2"/>
      <c r="S42" s="2"/>
      <c r="T42" s="2"/>
      <c r="U42" s="2"/>
      <c r="V42" s="2"/>
      <c r="W42" s="2"/>
      <c r="X42" s="2"/>
      <c r="Y42" s="2"/>
      <c r="Z42" s="2"/>
      <c r="AA42" s="2"/>
      <c r="AB42" s="2"/>
      <c r="AC42" s="2"/>
    </row>
    <row r="43" spans="1:29" x14ac:dyDescent="0.3">
      <c r="A43" s="2"/>
      <c r="B43" s="5">
        <v>5</v>
      </c>
      <c r="C43" s="439" t="s">
        <v>497</v>
      </c>
      <c r="D43" s="440"/>
      <c r="E43" s="294">
        <v>5000</v>
      </c>
      <c r="F43" s="214">
        <f t="shared" si="4"/>
        <v>31259</v>
      </c>
      <c r="G43" s="2"/>
      <c r="H43" s="2"/>
      <c r="I43" s="2"/>
      <c r="J43" s="2"/>
      <c r="K43" s="2"/>
      <c r="L43" s="2"/>
      <c r="M43" s="2"/>
      <c r="N43" s="2"/>
      <c r="O43" s="2"/>
      <c r="P43" s="2"/>
      <c r="Q43" s="2"/>
      <c r="R43" s="2"/>
      <c r="S43" s="2"/>
      <c r="T43" s="2"/>
      <c r="U43" s="2"/>
      <c r="V43" s="2"/>
      <c r="W43" s="2"/>
      <c r="X43" s="2"/>
      <c r="Y43" s="2"/>
      <c r="Z43" s="2"/>
      <c r="AA43" s="2"/>
      <c r="AB43" s="2"/>
      <c r="AC43" s="2"/>
    </row>
    <row r="44" spans="1:29" x14ac:dyDescent="0.3">
      <c r="A44" s="2"/>
      <c r="B44" s="5">
        <v>6</v>
      </c>
      <c r="C44" s="439" t="s">
        <v>497</v>
      </c>
      <c r="D44" s="440"/>
      <c r="E44" s="294">
        <v>5000</v>
      </c>
      <c r="F44" s="214">
        <f t="shared" si="4"/>
        <v>36259</v>
      </c>
      <c r="G44" s="2"/>
      <c r="H44" s="2"/>
      <c r="I44" s="2"/>
      <c r="J44" s="2"/>
      <c r="K44" s="2"/>
      <c r="L44" s="2"/>
      <c r="M44" s="2"/>
      <c r="N44" s="2"/>
      <c r="O44" s="2"/>
      <c r="P44" s="2"/>
      <c r="Q44" s="2"/>
      <c r="R44" s="2"/>
      <c r="S44" s="2"/>
      <c r="T44" s="2"/>
      <c r="U44" s="2"/>
      <c r="V44" s="2"/>
      <c r="W44" s="2"/>
      <c r="X44" s="2"/>
      <c r="Y44" s="2"/>
      <c r="Z44" s="2"/>
      <c r="AA44" s="2"/>
      <c r="AB44" s="2"/>
      <c r="AC44" s="2"/>
    </row>
    <row r="45" spans="1:29" x14ac:dyDescent="0.3">
      <c r="A45" s="2"/>
      <c r="B45" s="5">
        <v>7</v>
      </c>
      <c r="C45" s="439" t="s">
        <v>497</v>
      </c>
      <c r="D45" s="440"/>
      <c r="E45" s="294"/>
      <c r="F45" s="214">
        <f t="shared" si="4"/>
        <v>36259</v>
      </c>
      <c r="G45" s="2"/>
      <c r="H45" s="2"/>
      <c r="I45" s="2"/>
      <c r="J45" s="2"/>
      <c r="K45" s="2"/>
      <c r="L45" s="2"/>
      <c r="M45" s="2"/>
      <c r="N45" s="2"/>
      <c r="O45" s="2"/>
      <c r="P45" s="2"/>
      <c r="Q45" s="2"/>
      <c r="R45" s="2"/>
      <c r="S45" s="2"/>
      <c r="T45" s="2"/>
      <c r="U45" s="2"/>
      <c r="V45" s="2"/>
      <c r="W45" s="2"/>
      <c r="X45" s="2"/>
      <c r="Y45" s="2"/>
      <c r="Z45" s="2"/>
      <c r="AA45" s="2"/>
      <c r="AB45" s="2"/>
      <c r="AC45" s="2"/>
    </row>
    <row r="46" spans="1:29" x14ac:dyDescent="0.3">
      <c r="A46" s="2"/>
      <c r="B46" s="5">
        <v>8</v>
      </c>
      <c r="C46" s="439" t="s">
        <v>497</v>
      </c>
      <c r="D46" s="440"/>
      <c r="E46" s="294">
        <v>-10000</v>
      </c>
      <c r="F46" s="214">
        <f t="shared" si="4"/>
        <v>26259</v>
      </c>
      <c r="G46" s="2"/>
      <c r="H46" s="2"/>
      <c r="I46" s="2"/>
      <c r="J46" s="2"/>
      <c r="K46" s="2"/>
      <c r="L46" s="2"/>
      <c r="M46" s="2"/>
      <c r="N46" s="2"/>
      <c r="O46" s="2"/>
      <c r="P46" s="2"/>
      <c r="Q46" s="2"/>
      <c r="R46" s="2"/>
      <c r="S46" s="2"/>
      <c r="T46" s="2"/>
      <c r="U46" s="2"/>
      <c r="V46" s="2"/>
      <c r="W46" s="2"/>
      <c r="X46" s="2"/>
      <c r="Y46" s="2"/>
      <c r="Z46" s="2"/>
      <c r="AA46" s="2"/>
      <c r="AB46" s="2"/>
      <c r="AC46" s="2"/>
    </row>
    <row r="47" spans="1:29" x14ac:dyDescent="0.3">
      <c r="A47" s="2"/>
      <c r="B47" s="5">
        <v>9</v>
      </c>
      <c r="C47" s="439" t="s">
        <v>497</v>
      </c>
      <c r="D47" s="440"/>
      <c r="E47" s="294"/>
      <c r="F47" s="214">
        <f t="shared" si="4"/>
        <v>26259</v>
      </c>
      <c r="G47" s="2"/>
      <c r="H47" s="2"/>
      <c r="I47" s="2"/>
      <c r="J47" s="2"/>
      <c r="K47" s="2"/>
      <c r="L47" s="2"/>
      <c r="M47" s="2"/>
      <c r="N47" s="2"/>
      <c r="O47" s="2"/>
      <c r="P47" s="2"/>
      <c r="Q47" s="2"/>
      <c r="R47" s="2"/>
      <c r="S47" s="2"/>
      <c r="T47" s="2"/>
      <c r="U47" s="2"/>
      <c r="V47" s="2"/>
      <c r="W47" s="2"/>
      <c r="X47" s="2"/>
      <c r="Y47" s="2"/>
      <c r="Z47" s="2"/>
      <c r="AA47" s="2"/>
      <c r="AB47" s="2"/>
      <c r="AC47" s="2"/>
    </row>
    <row r="48" spans="1:29" x14ac:dyDescent="0.3">
      <c r="A48" s="2"/>
      <c r="B48" s="5">
        <v>10</v>
      </c>
      <c r="C48" s="439" t="s">
        <v>497</v>
      </c>
      <c r="D48" s="440"/>
      <c r="E48" s="294"/>
      <c r="F48" s="214">
        <f t="shared" si="4"/>
        <v>26259</v>
      </c>
      <c r="G48" s="2"/>
      <c r="H48" s="2"/>
      <c r="I48" s="2"/>
      <c r="J48" s="2"/>
      <c r="K48" s="2"/>
      <c r="L48" s="2"/>
      <c r="M48" s="2"/>
      <c r="N48" s="2"/>
      <c r="O48" s="2"/>
      <c r="P48" s="2"/>
      <c r="Q48" s="2"/>
      <c r="R48" s="2"/>
      <c r="S48" s="2"/>
      <c r="T48" s="2"/>
      <c r="U48" s="2"/>
      <c r="V48" s="2"/>
      <c r="W48" s="2"/>
      <c r="X48" s="2"/>
      <c r="Y48" s="2"/>
      <c r="Z48" s="2"/>
      <c r="AA48" s="2"/>
      <c r="AB48" s="2"/>
      <c r="AC48" s="2"/>
    </row>
    <row r="49" spans="1:29" x14ac:dyDescent="0.3">
      <c r="A49" s="2"/>
      <c r="B49" s="5">
        <v>11</v>
      </c>
      <c r="C49" s="439" t="s">
        <v>497</v>
      </c>
      <c r="D49" s="440"/>
      <c r="E49" s="294"/>
      <c r="F49" s="214">
        <f t="shared" si="4"/>
        <v>26259</v>
      </c>
      <c r="G49" s="2"/>
      <c r="H49" s="2"/>
      <c r="I49" s="2"/>
      <c r="J49" s="2"/>
      <c r="K49" s="2"/>
      <c r="L49" s="2"/>
      <c r="M49" s="2"/>
      <c r="N49" s="2"/>
      <c r="O49" s="2"/>
      <c r="P49" s="2"/>
      <c r="Q49" s="2"/>
      <c r="R49" s="2"/>
      <c r="S49" s="2"/>
      <c r="T49" s="2"/>
      <c r="U49" s="2"/>
      <c r="V49" s="2"/>
      <c r="W49" s="2"/>
      <c r="X49" s="2"/>
      <c r="Y49" s="2"/>
      <c r="Z49" s="2"/>
      <c r="AA49" s="2"/>
      <c r="AB49" s="2"/>
      <c r="AC49" s="2"/>
    </row>
    <row r="50" spans="1:29" x14ac:dyDescent="0.3">
      <c r="A50" s="2"/>
      <c r="B50" s="5">
        <v>12</v>
      </c>
      <c r="C50" s="439" t="s">
        <v>497</v>
      </c>
      <c r="D50" s="440"/>
      <c r="E50" s="294"/>
      <c r="F50" s="214">
        <f t="shared" si="4"/>
        <v>26259</v>
      </c>
      <c r="G50" s="2"/>
      <c r="H50" s="2"/>
      <c r="I50" s="2"/>
      <c r="J50" s="2"/>
      <c r="K50" s="2"/>
      <c r="L50" s="2"/>
      <c r="M50" s="2"/>
      <c r="N50" s="2"/>
      <c r="O50" s="2"/>
      <c r="P50" s="2"/>
      <c r="Q50" s="2"/>
      <c r="R50" s="2"/>
      <c r="S50" s="2"/>
      <c r="T50" s="2"/>
      <c r="U50" s="2"/>
      <c r="V50" s="2"/>
      <c r="W50" s="2"/>
      <c r="X50" s="2"/>
      <c r="Y50" s="2"/>
      <c r="Z50" s="2"/>
      <c r="AA50" s="2"/>
      <c r="AB50" s="2"/>
      <c r="AC50" s="2"/>
    </row>
    <row r="51" spans="1:29" x14ac:dyDescent="0.3">
      <c r="A51" s="2"/>
      <c r="B51" s="5"/>
      <c r="C51" s="285" t="s">
        <v>496</v>
      </c>
      <c r="D51" s="286"/>
      <c r="E51" s="5"/>
      <c r="F51" s="287">
        <f t="shared" si="4"/>
        <v>26259</v>
      </c>
      <c r="G51" s="292"/>
      <c r="H51" s="292"/>
      <c r="I51" s="292"/>
      <c r="J51" s="292"/>
      <c r="K51" s="292"/>
      <c r="L51" s="292"/>
      <c r="M51" s="292"/>
      <c r="N51" s="2"/>
      <c r="O51" s="2"/>
      <c r="P51" s="2"/>
      <c r="Q51" s="2"/>
      <c r="R51" s="2"/>
      <c r="S51" s="2"/>
      <c r="T51" s="2"/>
      <c r="U51" s="2"/>
      <c r="V51" s="2"/>
      <c r="W51" s="2"/>
      <c r="X51" s="2"/>
      <c r="Y51" s="2"/>
      <c r="Z51" s="2"/>
      <c r="AA51" s="2"/>
      <c r="AB51" s="2"/>
      <c r="AC51" s="2"/>
    </row>
    <row r="52" spans="1:29"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sheetData>
  <mergeCells count="27">
    <mergeCell ref="C28:D28"/>
    <mergeCell ref="E1:L1"/>
    <mergeCell ref="B24:D24"/>
    <mergeCell ref="C26:D26"/>
    <mergeCell ref="C27:D27"/>
    <mergeCell ref="B3:G4"/>
    <mergeCell ref="C35:D35"/>
    <mergeCell ref="C36:D36"/>
    <mergeCell ref="C37:D37"/>
    <mergeCell ref="C29:D29"/>
    <mergeCell ref="C30:D30"/>
    <mergeCell ref="C31:D31"/>
    <mergeCell ref="C32:D32"/>
    <mergeCell ref="C33:D33"/>
    <mergeCell ref="C34:D34"/>
    <mergeCell ref="C39:D39"/>
    <mergeCell ref="C40:D40"/>
    <mergeCell ref="C41:D41"/>
    <mergeCell ref="C42:D42"/>
    <mergeCell ref="C43:D43"/>
    <mergeCell ref="C49:D49"/>
    <mergeCell ref="C50:D50"/>
    <mergeCell ref="C44:D44"/>
    <mergeCell ref="C45:D45"/>
    <mergeCell ref="C46:D46"/>
    <mergeCell ref="C47:D47"/>
    <mergeCell ref="C48:D48"/>
  </mergeCells>
  <hyperlinks>
    <hyperlink ref="A1" location="FREMSIDE_ØKONOMI!A1" display="TILBAKE TIL FRAMSIDA"/>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D65"/>
  <sheetViews>
    <sheetView zoomScale="112" zoomScaleNormal="112" workbookViewId="0"/>
  </sheetViews>
  <sheetFormatPr baseColWidth="10" defaultColWidth="11.453125" defaultRowHeight="12" x14ac:dyDescent="0.3"/>
  <cols>
    <col min="1" max="2" width="2.453125" style="1" customWidth="1"/>
    <col min="3" max="7" width="6.7265625" style="1" customWidth="1"/>
    <col min="8" max="10" width="6.1796875" style="1" customWidth="1"/>
    <col min="11" max="16384" width="11.453125" style="1"/>
  </cols>
  <sheetData>
    <row r="1" spans="1:30" ht="14.5" x14ac:dyDescent="0.35">
      <c r="A1" s="163">
        <v>9</v>
      </c>
      <c r="B1" s="2"/>
      <c r="C1" s="2"/>
      <c r="D1" s="2"/>
      <c r="E1" s="2"/>
      <c r="F1" s="2"/>
      <c r="G1" s="2"/>
      <c r="H1" s="2"/>
      <c r="I1" s="6"/>
      <c r="J1" s="6"/>
      <c r="K1" s="6"/>
      <c r="L1" s="6"/>
      <c r="M1" s="2"/>
      <c r="N1" s="2"/>
      <c r="O1" s="2"/>
      <c r="P1" s="2"/>
      <c r="Q1" s="2"/>
      <c r="R1" s="2"/>
      <c r="S1" s="2"/>
      <c r="T1" s="2"/>
      <c r="U1" s="2"/>
      <c r="V1" s="2"/>
      <c r="W1" s="2"/>
    </row>
    <row r="2" spans="1:30" ht="12" customHeight="1"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12" customHeight="1" x14ac:dyDescent="0.3">
      <c r="A3" s="2"/>
      <c r="B3" s="432" t="s">
        <v>507</v>
      </c>
      <c r="C3" s="433"/>
      <c r="D3" s="433"/>
      <c r="E3" s="433"/>
      <c r="F3" s="433"/>
      <c r="G3" s="434"/>
      <c r="H3" s="254" t="s">
        <v>50</v>
      </c>
      <c r="I3" s="44" t="s">
        <v>51</v>
      </c>
      <c r="J3" s="254"/>
      <c r="K3" s="2"/>
      <c r="L3" s="2"/>
      <c r="M3" s="2"/>
      <c r="N3" s="2"/>
      <c r="O3" s="2"/>
      <c r="P3" s="2"/>
      <c r="Q3" s="2"/>
      <c r="R3" s="2"/>
      <c r="S3" s="2"/>
      <c r="T3" s="2"/>
      <c r="U3" s="2"/>
      <c r="V3" s="2"/>
      <c r="W3" s="2"/>
      <c r="X3" s="2"/>
      <c r="Y3" s="2"/>
      <c r="Z3" s="2"/>
      <c r="AA3" s="2"/>
      <c r="AB3" s="2"/>
      <c r="AC3" s="2"/>
      <c r="AD3" s="2"/>
    </row>
    <row r="4" spans="1:30" ht="12" customHeight="1" x14ac:dyDescent="0.3">
      <c r="A4" s="2"/>
      <c r="B4" s="435"/>
      <c r="C4" s="436"/>
      <c r="D4" s="436"/>
      <c r="E4" s="436"/>
      <c r="F4" s="436"/>
      <c r="G4" s="437"/>
      <c r="H4" s="23" t="s">
        <v>29</v>
      </c>
      <c r="I4" s="3" t="s">
        <v>30</v>
      </c>
      <c r="J4" s="23"/>
      <c r="K4" s="2"/>
      <c r="L4" s="2"/>
      <c r="M4" s="2"/>
      <c r="N4" s="2"/>
      <c r="O4" s="2"/>
      <c r="P4" s="2"/>
      <c r="Q4" s="2"/>
      <c r="R4" s="2"/>
      <c r="S4" s="2"/>
      <c r="T4" s="2"/>
      <c r="U4" s="2"/>
      <c r="V4" s="2"/>
      <c r="W4" s="2"/>
      <c r="X4" s="2"/>
      <c r="Y4" s="2"/>
      <c r="Z4" s="2"/>
      <c r="AA4" s="2"/>
      <c r="AB4" s="2"/>
      <c r="AC4" s="2"/>
      <c r="AD4" s="2"/>
    </row>
    <row r="5" spans="1:30" ht="12" customHeight="1" x14ac:dyDescent="0.3">
      <c r="A5" s="2"/>
      <c r="B5" s="253"/>
      <c r="C5" s="160" t="s">
        <v>209</v>
      </c>
      <c r="D5" s="253" t="s">
        <v>210</v>
      </c>
      <c r="E5" s="253" t="s">
        <v>33</v>
      </c>
      <c r="F5" s="253" t="s">
        <v>31</v>
      </c>
      <c r="G5" s="255" t="s">
        <v>34</v>
      </c>
      <c r="H5" s="26" t="s">
        <v>2</v>
      </c>
      <c r="I5" s="43" t="s">
        <v>35</v>
      </c>
      <c r="J5" s="26" t="s">
        <v>154</v>
      </c>
      <c r="K5" s="2"/>
      <c r="L5" s="2"/>
      <c r="M5" s="2"/>
      <c r="N5" s="2"/>
      <c r="O5" s="2"/>
      <c r="P5" s="2"/>
      <c r="Q5" s="2"/>
      <c r="R5" s="2"/>
      <c r="S5" s="2"/>
      <c r="T5" s="2"/>
      <c r="U5" s="2"/>
      <c r="V5" s="2"/>
      <c r="W5" s="2"/>
      <c r="X5" s="2"/>
      <c r="Y5" s="2"/>
      <c r="Z5" s="2"/>
      <c r="AA5" s="2"/>
      <c r="AB5" s="2"/>
      <c r="AC5" s="2"/>
      <c r="AD5" s="2"/>
    </row>
    <row r="6" spans="1:30" ht="12" customHeight="1" x14ac:dyDescent="0.3">
      <c r="A6" s="2"/>
      <c r="B6" s="5">
        <v>1</v>
      </c>
      <c r="C6" s="193">
        <v>0</v>
      </c>
      <c r="D6" s="274">
        <v>0</v>
      </c>
      <c r="E6" s="214">
        <f>SUM(C6-D6)</f>
        <v>0</v>
      </c>
      <c r="F6" s="214">
        <v>0</v>
      </c>
      <c r="G6" s="214">
        <v>0</v>
      </c>
      <c r="H6" s="41">
        <f>SUM(C6/D$17)</f>
        <v>0</v>
      </c>
      <c r="I6" s="28">
        <f>SUM(D6/D$17)</f>
        <v>0</v>
      </c>
      <c r="J6" s="28">
        <f>SUM(H6-I6)</f>
        <v>0</v>
      </c>
      <c r="K6" s="2"/>
      <c r="L6" s="2"/>
      <c r="M6" s="2"/>
      <c r="N6" s="2"/>
      <c r="O6" s="2"/>
      <c r="P6" s="2"/>
      <c r="Q6" s="2"/>
      <c r="R6" s="2"/>
      <c r="S6" s="2"/>
      <c r="T6" s="2"/>
      <c r="U6" s="2"/>
      <c r="V6" s="2"/>
      <c r="W6" s="2"/>
      <c r="X6" s="2"/>
      <c r="Y6" s="2"/>
      <c r="Z6" s="2"/>
      <c r="AA6" s="2"/>
      <c r="AB6" s="2"/>
      <c r="AC6" s="2"/>
      <c r="AD6" s="2"/>
    </row>
    <row r="7" spans="1:30" ht="12" customHeight="1" x14ac:dyDescent="0.3">
      <c r="A7" s="2"/>
      <c r="B7" s="5">
        <v>2</v>
      </c>
      <c r="C7" s="193">
        <v>0</v>
      </c>
      <c r="D7" s="274">
        <v>0</v>
      </c>
      <c r="E7" s="214">
        <f t="shared" ref="E7:E17" si="0">SUM(C7-D7)</f>
        <v>0</v>
      </c>
      <c r="F7" s="214">
        <v>0</v>
      </c>
      <c r="G7" s="214">
        <v>0</v>
      </c>
      <c r="H7" s="41">
        <f t="shared" ref="H7:H17" si="1">SUM(C7/D$17)</f>
        <v>0</v>
      </c>
      <c r="I7" s="28">
        <f t="shared" ref="I7:I17" si="2">SUM(D7/D$17)</f>
        <v>0</v>
      </c>
      <c r="J7" s="28">
        <f t="shared" ref="J7:J17" si="3">SUM(H7-I7)</f>
        <v>0</v>
      </c>
      <c r="K7" s="2"/>
      <c r="L7" s="2"/>
      <c r="M7" s="2"/>
      <c r="N7" s="2"/>
      <c r="O7" s="2"/>
      <c r="P7" s="2"/>
      <c r="Q7" s="2"/>
      <c r="R7" s="2"/>
      <c r="S7" s="2"/>
      <c r="T7" s="2"/>
      <c r="U7" s="2"/>
      <c r="V7" s="2"/>
      <c r="W7" s="2"/>
      <c r="X7" s="2"/>
      <c r="Y7" s="2"/>
      <c r="Z7" s="2"/>
      <c r="AA7" s="2"/>
      <c r="AB7" s="2"/>
      <c r="AC7" s="2"/>
      <c r="AD7" s="2"/>
    </row>
    <row r="8" spans="1:30" ht="12" customHeight="1" x14ac:dyDescent="0.3">
      <c r="A8" s="2"/>
      <c r="B8" s="5">
        <v>3</v>
      </c>
      <c r="C8" s="193">
        <v>0</v>
      </c>
      <c r="D8" s="274">
        <v>0</v>
      </c>
      <c r="E8" s="214">
        <f t="shared" si="0"/>
        <v>0</v>
      </c>
      <c r="F8" s="214">
        <v>0</v>
      </c>
      <c r="G8" s="214">
        <v>0</v>
      </c>
      <c r="H8" s="41">
        <f t="shared" si="1"/>
        <v>0</v>
      </c>
      <c r="I8" s="28">
        <f t="shared" si="2"/>
        <v>0</v>
      </c>
      <c r="J8" s="28">
        <f t="shared" si="3"/>
        <v>0</v>
      </c>
      <c r="K8" s="2"/>
      <c r="L8" s="2"/>
      <c r="M8" s="2"/>
      <c r="N8" s="2"/>
      <c r="O8" s="2"/>
      <c r="P8" s="2"/>
      <c r="Q8" s="2"/>
      <c r="R8" s="2"/>
      <c r="S8" s="2"/>
      <c r="T8" s="2"/>
      <c r="U8" s="2"/>
      <c r="V8" s="2"/>
      <c r="W8" s="2"/>
      <c r="X8" s="2"/>
      <c r="Y8" s="2"/>
      <c r="Z8" s="2"/>
      <c r="AA8" s="2"/>
      <c r="AB8" s="2"/>
      <c r="AC8" s="2"/>
      <c r="AD8" s="2"/>
    </row>
    <row r="9" spans="1:30" ht="12" customHeight="1" x14ac:dyDescent="0.3">
      <c r="A9" s="2"/>
      <c r="B9" s="5">
        <v>4</v>
      </c>
      <c r="C9" s="193">
        <v>0</v>
      </c>
      <c r="D9" s="274">
        <v>0</v>
      </c>
      <c r="E9" s="214">
        <f t="shared" si="0"/>
        <v>0</v>
      </c>
      <c r="F9" s="214">
        <v>0</v>
      </c>
      <c r="G9" s="214">
        <v>0</v>
      </c>
      <c r="H9" s="41">
        <f t="shared" si="1"/>
        <v>0</v>
      </c>
      <c r="I9" s="28">
        <f t="shared" si="2"/>
        <v>0</v>
      </c>
      <c r="J9" s="28">
        <f t="shared" si="3"/>
        <v>0</v>
      </c>
      <c r="K9" s="2"/>
      <c r="L9" s="2"/>
      <c r="M9" s="2"/>
      <c r="N9" s="2"/>
      <c r="O9" s="2"/>
      <c r="P9" s="2"/>
      <c r="Q9" s="2"/>
      <c r="R9" s="2"/>
      <c r="S9" s="2"/>
      <c r="T9" s="2"/>
      <c r="U9" s="2"/>
      <c r="V9" s="2"/>
      <c r="W9" s="2"/>
      <c r="X9" s="2"/>
      <c r="Y9" s="2"/>
      <c r="Z9" s="2"/>
      <c r="AA9" s="2"/>
      <c r="AB9" s="2"/>
      <c r="AC9" s="2"/>
      <c r="AD9" s="2"/>
    </row>
    <row r="10" spans="1:30" ht="12" customHeight="1" x14ac:dyDescent="0.3">
      <c r="A10" s="2"/>
      <c r="B10" s="5">
        <v>5</v>
      </c>
      <c r="C10" s="193">
        <v>0</v>
      </c>
      <c r="D10" s="274">
        <v>0</v>
      </c>
      <c r="E10" s="214">
        <f t="shared" si="0"/>
        <v>0</v>
      </c>
      <c r="F10" s="214">
        <v>0</v>
      </c>
      <c r="G10" s="214">
        <v>0</v>
      </c>
      <c r="H10" s="41">
        <f t="shared" si="1"/>
        <v>0</v>
      </c>
      <c r="I10" s="28">
        <f t="shared" si="2"/>
        <v>0</v>
      </c>
      <c r="J10" s="28">
        <f t="shared" si="3"/>
        <v>0</v>
      </c>
      <c r="K10" s="2"/>
      <c r="L10" s="2"/>
      <c r="M10" s="2"/>
      <c r="N10" s="2"/>
      <c r="O10" s="2"/>
      <c r="P10" s="2"/>
      <c r="Q10" s="2"/>
      <c r="R10" s="2"/>
      <c r="S10" s="2"/>
      <c r="T10" s="2"/>
      <c r="U10" s="2"/>
      <c r="V10" s="2"/>
      <c r="W10" s="2"/>
      <c r="X10" s="2"/>
      <c r="Y10" s="2"/>
      <c r="Z10" s="2"/>
      <c r="AA10" s="2"/>
      <c r="AB10" s="2"/>
      <c r="AC10" s="2"/>
      <c r="AD10" s="2"/>
    </row>
    <row r="11" spans="1:30" ht="12" customHeight="1" x14ac:dyDescent="0.3">
      <c r="A11" s="2"/>
      <c r="B11" s="5">
        <v>6</v>
      </c>
      <c r="C11" s="193">
        <v>0</v>
      </c>
      <c r="D11" s="274">
        <v>0</v>
      </c>
      <c r="E11" s="214">
        <f t="shared" si="0"/>
        <v>0</v>
      </c>
      <c r="F11" s="214">
        <v>0</v>
      </c>
      <c r="G11" s="214">
        <v>0</v>
      </c>
      <c r="H11" s="41">
        <f t="shared" si="1"/>
        <v>0</v>
      </c>
      <c r="I11" s="28">
        <f t="shared" si="2"/>
        <v>0</v>
      </c>
      <c r="J11" s="28">
        <f t="shared" si="3"/>
        <v>0</v>
      </c>
      <c r="K11" s="2"/>
      <c r="L11" s="2"/>
      <c r="M11" s="2"/>
      <c r="N11" s="2"/>
      <c r="O11" s="2"/>
      <c r="P11" s="2"/>
      <c r="Q11" s="2"/>
      <c r="R11" s="2"/>
      <c r="S11" s="2"/>
      <c r="T11" s="2"/>
      <c r="U11" s="2"/>
      <c r="V11" s="2"/>
      <c r="W11" s="2"/>
      <c r="X11" s="2"/>
      <c r="Y11" s="2"/>
      <c r="Z11" s="2"/>
      <c r="AA11" s="2"/>
      <c r="AB11" s="2"/>
      <c r="AC11" s="2"/>
      <c r="AD11" s="2"/>
    </row>
    <row r="12" spans="1:30" ht="12" customHeight="1" x14ac:dyDescent="0.3">
      <c r="A12" s="2"/>
      <c r="B12" s="5">
        <v>7</v>
      </c>
      <c r="C12" s="193">
        <v>0</v>
      </c>
      <c r="D12" s="274">
        <v>0</v>
      </c>
      <c r="E12" s="214">
        <f t="shared" si="0"/>
        <v>0</v>
      </c>
      <c r="F12" s="214">
        <v>0</v>
      </c>
      <c r="G12" s="214">
        <v>0</v>
      </c>
      <c r="H12" s="41">
        <f t="shared" si="1"/>
        <v>0</v>
      </c>
      <c r="I12" s="28">
        <f t="shared" si="2"/>
        <v>0</v>
      </c>
      <c r="J12" s="28">
        <f t="shared" si="3"/>
        <v>0</v>
      </c>
      <c r="K12" s="2"/>
      <c r="L12" s="2"/>
      <c r="M12" s="2"/>
      <c r="N12" s="2"/>
      <c r="O12" s="2"/>
      <c r="P12" s="2"/>
      <c r="Q12" s="2"/>
      <c r="R12" s="2"/>
      <c r="S12" s="2"/>
      <c r="T12" s="2"/>
      <c r="U12" s="2"/>
      <c r="V12" s="2"/>
      <c r="W12" s="2"/>
      <c r="X12" s="2"/>
      <c r="Y12" s="2"/>
      <c r="Z12" s="2"/>
      <c r="AA12" s="2"/>
      <c r="AB12" s="2"/>
      <c r="AC12" s="2"/>
      <c r="AD12" s="2"/>
    </row>
    <row r="13" spans="1:30" ht="12" customHeight="1" x14ac:dyDescent="0.3">
      <c r="A13" s="2"/>
      <c r="B13" s="5">
        <v>8</v>
      </c>
      <c r="C13" s="193">
        <v>0</v>
      </c>
      <c r="D13" s="274">
        <v>430</v>
      </c>
      <c r="E13" s="214">
        <f t="shared" si="0"/>
        <v>-430</v>
      </c>
      <c r="F13" s="214">
        <v>1997</v>
      </c>
      <c r="G13" s="214">
        <v>365</v>
      </c>
      <c r="H13" s="41">
        <f t="shared" si="1"/>
        <v>0</v>
      </c>
      <c r="I13" s="28">
        <f t="shared" si="2"/>
        <v>0.61428571428571432</v>
      </c>
      <c r="J13" s="28">
        <f t="shared" si="3"/>
        <v>-0.61428571428571432</v>
      </c>
      <c r="K13" s="2"/>
      <c r="L13" s="2"/>
      <c r="M13" s="2"/>
      <c r="N13" s="2"/>
      <c r="O13" s="2"/>
      <c r="P13" s="2"/>
      <c r="Q13" s="2"/>
      <c r="R13" s="2"/>
      <c r="S13" s="2"/>
      <c r="T13" s="2"/>
      <c r="U13" s="2"/>
      <c r="V13" s="2"/>
      <c r="W13" s="2"/>
      <c r="X13" s="2"/>
      <c r="Y13" s="2"/>
      <c r="Z13" s="2"/>
      <c r="AA13" s="2"/>
      <c r="AB13" s="2"/>
      <c r="AC13" s="2"/>
      <c r="AD13" s="2"/>
    </row>
    <row r="14" spans="1:30" ht="12" customHeight="1" x14ac:dyDescent="0.3">
      <c r="A14" s="2"/>
      <c r="B14" s="5">
        <v>9</v>
      </c>
      <c r="C14" s="193"/>
      <c r="D14" s="274">
        <v>430</v>
      </c>
      <c r="E14" s="214">
        <f t="shared" si="0"/>
        <v>-430</v>
      </c>
      <c r="F14" s="214">
        <v>1997</v>
      </c>
      <c r="G14" s="214">
        <v>365</v>
      </c>
      <c r="H14" s="41">
        <f t="shared" si="1"/>
        <v>0</v>
      </c>
      <c r="I14" s="28">
        <f t="shared" si="2"/>
        <v>0.61428571428571432</v>
      </c>
      <c r="J14" s="28">
        <f t="shared" si="3"/>
        <v>-0.61428571428571432</v>
      </c>
      <c r="K14" s="2"/>
      <c r="L14" s="2"/>
      <c r="M14" s="2"/>
      <c r="N14" s="2"/>
      <c r="O14" s="2"/>
      <c r="P14" s="2"/>
      <c r="Q14" s="2"/>
      <c r="R14" s="2"/>
      <c r="S14" s="2"/>
      <c r="T14" s="2"/>
      <c r="U14" s="2"/>
      <c r="V14" s="2"/>
      <c r="W14" s="2"/>
      <c r="X14" s="2"/>
      <c r="Y14" s="2"/>
      <c r="Z14" s="2"/>
      <c r="AA14" s="2"/>
      <c r="AB14" s="2"/>
      <c r="AC14" s="2"/>
      <c r="AD14" s="2"/>
    </row>
    <row r="15" spans="1:30" ht="12" customHeight="1" x14ac:dyDescent="0.3">
      <c r="A15" s="2"/>
      <c r="B15" s="5">
        <v>10</v>
      </c>
      <c r="C15" s="193"/>
      <c r="D15" s="274">
        <v>430</v>
      </c>
      <c r="E15" s="214">
        <f t="shared" si="0"/>
        <v>-430</v>
      </c>
      <c r="F15" s="214">
        <v>1997</v>
      </c>
      <c r="G15" s="214">
        <v>365</v>
      </c>
      <c r="H15" s="41">
        <f t="shared" si="1"/>
        <v>0</v>
      </c>
      <c r="I15" s="28">
        <f t="shared" si="2"/>
        <v>0.61428571428571432</v>
      </c>
      <c r="J15" s="28">
        <f t="shared" si="3"/>
        <v>-0.61428571428571432</v>
      </c>
      <c r="K15" s="2"/>
      <c r="L15" s="2"/>
      <c r="M15" s="2"/>
      <c r="N15" s="2"/>
      <c r="O15" s="2"/>
      <c r="P15" s="2"/>
      <c r="Q15" s="2"/>
      <c r="R15" s="2"/>
      <c r="S15" s="2"/>
      <c r="T15" s="2"/>
      <c r="U15" s="2"/>
      <c r="V15" s="2"/>
      <c r="W15" s="2"/>
      <c r="X15" s="2"/>
      <c r="Y15" s="2"/>
      <c r="Z15" s="2"/>
      <c r="AA15" s="2"/>
      <c r="AB15" s="2"/>
      <c r="AC15" s="2"/>
      <c r="AD15" s="2"/>
    </row>
    <row r="16" spans="1:30" ht="12" customHeight="1" x14ac:dyDescent="0.3">
      <c r="A16" s="2"/>
      <c r="B16" s="5">
        <v>11</v>
      </c>
      <c r="C16" s="193"/>
      <c r="D16" s="274">
        <v>430</v>
      </c>
      <c r="E16" s="214">
        <f t="shared" si="0"/>
        <v>-430</v>
      </c>
      <c r="F16" s="214">
        <v>1997</v>
      </c>
      <c r="G16" s="214">
        <v>365</v>
      </c>
      <c r="H16" s="41">
        <f t="shared" si="1"/>
        <v>0</v>
      </c>
      <c r="I16" s="28">
        <f t="shared" si="2"/>
        <v>0.61428571428571432</v>
      </c>
      <c r="J16" s="28">
        <f t="shared" si="3"/>
        <v>-0.61428571428571432</v>
      </c>
      <c r="K16" s="2"/>
      <c r="L16" s="2"/>
      <c r="M16" s="2"/>
      <c r="N16" s="2"/>
      <c r="O16" s="2"/>
      <c r="P16" s="2"/>
      <c r="Q16" s="2"/>
      <c r="R16" s="2"/>
      <c r="S16" s="2"/>
      <c r="T16" s="2"/>
      <c r="U16" s="2"/>
      <c r="V16" s="2"/>
      <c r="W16" s="2"/>
      <c r="X16" s="2"/>
      <c r="Y16" s="2"/>
      <c r="Z16" s="2"/>
      <c r="AA16" s="2"/>
      <c r="AB16" s="2"/>
      <c r="AC16" s="2"/>
      <c r="AD16" s="2"/>
    </row>
    <row r="17" spans="1:30" ht="12" customHeight="1" x14ac:dyDescent="0.3">
      <c r="A17" s="2"/>
      <c r="B17" s="5">
        <v>12</v>
      </c>
      <c r="C17" s="193"/>
      <c r="D17" s="274">
        <v>700</v>
      </c>
      <c r="E17" s="214">
        <f t="shared" si="0"/>
        <v>-700</v>
      </c>
      <c r="F17" s="211">
        <v>1997</v>
      </c>
      <c r="G17" s="214">
        <v>365</v>
      </c>
      <c r="H17" s="41">
        <f t="shared" si="1"/>
        <v>0</v>
      </c>
      <c r="I17" s="28">
        <f t="shared" si="2"/>
        <v>1</v>
      </c>
      <c r="J17" s="28">
        <f t="shared" si="3"/>
        <v>-1</v>
      </c>
      <c r="K17" s="2"/>
      <c r="L17" s="2"/>
      <c r="M17" s="2"/>
      <c r="N17" s="2"/>
      <c r="O17" s="2"/>
      <c r="P17" s="2"/>
      <c r="Q17" s="2"/>
      <c r="R17" s="2"/>
      <c r="S17" s="2"/>
      <c r="T17" s="2"/>
      <c r="U17" s="2"/>
      <c r="V17" s="2"/>
      <c r="W17" s="2"/>
      <c r="X17" s="2"/>
      <c r="Y17" s="2"/>
      <c r="Z17" s="2"/>
      <c r="AA17" s="2"/>
      <c r="AB17" s="2"/>
      <c r="AC17" s="2"/>
      <c r="AD17" s="2"/>
    </row>
    <row r="18" spans="1:30" ht="12" customHeight="1" x14ac:dyDescent="0.3">
      <c r="A18" s="2"/>
      <c r="B18" s="4"/>
      <c r="C18" s="4"/>
      <c r="D18" s="267"/>
      <c r="E18" s="267"/>
      <c r="F18" s="267"/>
      <c r="G18" s="267"/>
      <c r="H18" s="268"/>
      <c r="I18" s="268"/>
      <c r="J18" s="268"/>
      <c r="K18" s="2"/>
      <c r="L18" s="2"/>
      <c r="M18" s="2"/>
      <c r="N18" s="2"/>
      <c r="O18" s="2"/>
      <c r="P18" s="2"/>
      <c r="Q18" s="2"/>
      <c r="R18" s="2"/>
      <c r="S18" s="2"/>
      <c r="T18" s="2"/>
      <c r="U18" s="2"/>
      <c r="V18" s="2"/>
      <c r="W18" s="2"/>
      <c r="X18" s="2"/>
      <c r="Y18" s="2"/>
      <c r="Z18" s="2"/>
      <c r="AA18" s="2"/>
      <c r="AB18" s="2"/>
      <c r="AC18" s="2"/>
      <c r="AD18" s="2"/>
    </row>
    <row r="19" spans="1:30" ht="12" customHeight="1" x14ac:dyDescent="0.3">
      <c r="A19" s="2"/>
      <c r="B19" s="4"/>
      <c r="C19" s="4"/>
      <c r="D19" s="267"/>
      <c r="E19" s="267"/>
      <c r="F19" s="267"/>
      <c r="G19" s="267"/>
      <c r="H19" s="268"/>
      <c r="I19" s="268"/>
      <c r="J19" s="268"/>
      <c r="K19" s="2"/>
      <c r="L19" s="2"/>
      <c r="M19" s="2"/>
      <c r="N19" s="2"/>
      <c r="O19" s="2"/>
      <c r="P19" s="2"/>
      <c r="Q19" s="2"/>
      <c r="R19" s="2"/>
      <c r="S19" s="2"/>
      <c r="T19" s="2"/>
      <c r="U19" s="2"/>
      <c r="V19" s="2"/>
      <c r="W19" s="2"/>
      <c r="X19" s="2"/>
      <c r="Y19" s="2"/>
      <c r="Z19" s="2"/>
      <c r="AA19" s="2"/>
      <c r="AB19" s="2"/>
      <c r="AC19" s="2"/>
      <c r="AD19" s="2"/>
    </row>
    <row r="20" spans="1:30" ht="12" customHeight="1" x14ac:dyDescent="0.3">
      <c r="A20" s="2"/>
      <c r="B20" s="4"/>
      <c r="C20" s="4"/>
      <c r="D20" s="267"/>
      <c r="E20" s="267"/>
      <c r="F20" s="267"/>
      <c r="G20" s="267"/>
      <c r="H20" s="268"/>
      <c r="I20" s="268"/>
      <c r="J20" s="268"/>
      <c r="K20" s="2"/>
      <c r="L20" s="2"/>
      <c r="M20" s="2"/>
      <c r="N20" s="2"/>
      <c r="O20" s="2"/>
      <c r="P20" s="2"/>
      <c r="Q20" s="2"/>
      <c r="R20" s="2"/>
      <c r="S20" s="2"/>
      <c r="T20" s="2"/>
      <c r="U20" s="2"/>
      <c r="V20" s="2"/>
      <c r="W20" s="2"/>
      <c r="X20" s="2"/>
      <c r="Y20" s="2"/>
      <c r="Z20" s="2"/>
      <c r="AA20" s="2"/>
      <c r="AB20" s="2"/>
      <c r="AC20" s="2"/>
      <c r="AD20" s="2"/>
    </row>
    <row r="21" spans="1:30" ht="12" customHeight="1" x14ac:dyDescent="0.3">
      <c r="A21" s="2"/>
      <c r="B21" s="4"/>
      <c r="C21" s="4"/>
      <c r="D21" s="267"/>
      <c r="E21" s="267"/>
      <c r="F21" s="267"/>
      <c r="G21" s="267"/>
      <c r="H21" s="268"/>
      <c r="I21" s="268"/>
      <c r="J21" s="268"/>
      <c r="K21" s="2"/>
      <c r="L21" s="2"/>
      <c r="M21" s="2"/>
      <c r="N21" s="2"/>
      <c r="O21" s="2"/>
      <c r="P21" s="2"/>
      <c r="Q21" s="2"/>
      <c r="R21" s="2"/>
      <c r="S21" s="2"/>
      <c r="T21" s="2"/>
      <c r="U21" s="2"/>
      <c r="V21" s="2"/>
      <c r="W21" s="2"/>
      <c r="X21" s="2"/>
      <c r="Y21" s="2"/>
      <c r="Z21" s="2"/>
      <c r="AA21" s="2"/>
      <c r="AB21" s="2"/>
      <c r="AC21" s="2"/>
      <c r="AD21" s="2"/>
    </row>
    <row r="22" spans="1:30" ht="12" customHeight="1" x14ac:dyDescent="0.3">
      <c r="A22" s="2"/>
      <c r="B22" s="4"/>
      <c r="C22" s="4"/>
      <c r="D22" s="267"/>
      <c r="E22" s="267"/>
      <c r="F22" s="267"/>
      <c r="G22" s="267"/>
      <c r="H22" s="268"/>
      <c r="I22" s="268"/>
      <c r="J22" s="268"/>
      <c r="K22" s="2"/>
      <c r="L22" s="2"/>
      <c r="M22" s="2"/>
      <c r="N22" s="2"/>
      <c r="O22" s="2"/>
      <c r="P22" s="2"/>
      <c r="Q22" s="2"/>
      <c r="R22" s="2"/>
      <c r="S22" s="2"/>
      <c r="T22" s="2"/>
      <c r="U22" s="2"/>
      <c r="V22" s="2"/>
      <c r="W22" s="2"/>
      <c r="X22" s="2"/>
      <c r="Y22" s="2"/>
      <c r="Z22" s="2"/>
      <c r="AA22" s="2"/>
      <c r="AB22" s="2"/>
      <c r="AC22" s="2"/>
      <c r="AD22" s="2"/>
    </row>
    <row r="23" spans="1:30" ht="12" customHeight="1" x14ac:dyDescent="0.3">
      <c r="A23" s="2"/>
      <c r="B23" s="4"/>
      <c r="C23" s="4"/>
      <c r="D23" s="267"/>
      <c r="E23" s="267"/>
      <c r="F23" s="267"/>
      <c r="G23" s="267"/>
      <c r="H23" s="268"/>
      <c r="I23" s="268"/>
      <c r="J23" s="268"/>
      <c r="K23" s="2"/>
      <c r="L23" s="2"/>
      <c r="M23" s="2"/>
      <c r="N23" s="2"/>
      <c r="O23" s="2"/>
      <c r="P23" s="2"/>
      <c r="Q23" s="2"/>
      <c r="R23" s="2"/>
      <c r="S23" s="2"/>
      <c r="T23" s="2"/>
      <c r="U23" s="2"/>
      <c r="V23" s="2"/>
      <c r="W23" s="2"/>
      <c r="X23" s="2"/>
      <c r="Y23" s="2"/>
      <c r="Z23" s="2"/>
      <c r="AA23" s="2"/>
      <c r="AB23" s="2"/>
      <c r="AC23" s="2"/>
      <c r="AD23" s="2"/>
    </row>
    <row r="24" spans="1:30" ht="12"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1:30" ht="12" customHeight="1" x14ac:dyDescent="0.3">
      <c r="A25" s="2"/>
      <c r="B25" s="438"/>
      <c r="C25" s="438"/>
      <c r="D25" s="438"/>
      <c r="E25" s="438"/>
      <c r="F25" s="277" t="s">
        <v>509</v>
      </c>
      <c r="G25" s="442"/>
      <c r="H25" s="442"/>
      <c r="I25" s="6"/>
      <c r="J25" s="6"/>
      <c r="K25" s="6" t="s">
        <v>63</v>
      </c>
      <c r="L25" s="6"/>
      <c r="M25" s="6"/>
      <c r="N25" s="2"/>
      <c r="O25" s="2"/>
      <c r="P25" s="2"/>
      <c r="Q25" s="2"/>
      <c r="R25" s="2"/>
      <c r="S25" s="2"/>
      <c r="T25" s="2"/>
      <c r="U25" s="2"/>
      <c r="V25" s="2"/>
      <c r="W25" s="2"/>
      <c r="X25" s="2"/>
      <c r="Y25" s="2"/>
      <c r="Z25" s="2"/>
      <c r="AA25" s="2"/>
      <c r="AB25" s="2"/>
      <c r="AC25" s="2"/>
      <c r="AD25" s="2"/>
    </row>
    <row r="26" spans="1:30" ht="12" customHeight="1" x14ac:dyDescent="0.3">
      <c r="A26" s="2"/>
      <c r="B26" s="2"/>
      <c r="C26" s="253" t="s">
        <v>57</v>
      </c>
      <c r="D26" s="253" t="s">
        <v>62</v>
      </c>
      <c r="E26" s="278" t="s">
        <v>59</v>
      </c>
      <c r="F26" s="26" t="s">
        <v>508</v>
      </c>
      <c r="G26" s="2"/>
      <c r="H26" s="2"/>
      <c r="I26" s="2"/>
      <c r="J26" s="2"/>
      <c r="K26" s="2" t="s">
        <v>64</v>
      </c>
      <c r="L26" s="2"/>
      <c r="M26" s="2">
        <v>0.05</v>
      </c>
      <c r="N26" s="2"/>
      <c r="O26" s="2"/>
      <c r="P26" s="2"/>
      <c r="Q26" s="2"/>
      <c r="R26" s="2"/>
      <c r="S26" s="2"/>
      <c r="T26" s="2"/>
      <c r="U26" s="2"/>
      <c r="V26" s="2"/>
      <c r="W26" s="2"/>
      <c r="X26" s="2"/>
      <c r="Y26" s="2"/>
      <c r="Z26" s="2"/>
      <c r="AA26" s="2"/>
      <c r="AB26" s="2"/>
      <c r="AC26" s="2"/>
      <c r="AD26" s="2"/>
    </row>
    <row r="27" spans="1:30" ht="12" customHeight="1" x14ac:dyDescent="0.3">
      <c r="A27" s="2"/>
      <c r="B27" s="2"/>
      <c r="C27" s="5">
        <v>2004</v>
      </c>
      <c r="D27" s="27">
        <v>974</v>
      </c>
      <c r="E27" s="45">
        <f>SUM(D27/F27)</f>
        <v>6.7638888888888887E-2</v>
      </c>
      <c r="F27" s="335">
        <v>14400</v>
      </c>
      <c r="G27" s="2"/>
      <c r="H27" s="2"/>
      <c r="I27" s="2"/>
      <c r="J27" s="2"/>
      <c r="K27" s="2" t="s">
        <v>65</v>
      </c>
      <c r="L27" s="46"/>
      <c r="M27" s="46">
        <f>SUM(D27+D28+D29+D30+D31+D32+D33+D34+D36)/9</f>
        <v>745</v>
      </c>
      <c r="N27" s="2"/>
      <c r="O27" s="2"/>
      <c r="P27" s="2"/>
      <c r="Q27" s="2"/>
      <c r="R27" s="2"/>
      <c r="S27" s="2"/>
      <c r="T27" s="2"/>
      <c r="U27" s="2"/>
      <c r="V27" s="2"/>
      <c r="W27" s="2"/>
      <c r="X27" s="2"/>
      <c r="Y27" s="2"/>
      <c r="Z27" s="2"/>
      <c r="AA27" s="2"/>
      <c r="AB27" s="2"/>
      <c r="AC27" s="2"/>
      <c r="AD27" s="2"/>
    </row>
    <row r="28" spans="1:30" ht="12" customHeight="1" x14ac:dyDescent="0.3">
      <c r="A28" s="2"/>
      <c r="B28" s="2"/>
      <c r="C28" s="5">
        <v>2005</v>
      </c>
      <c r="D28" s="27">
        <v>979</v>
      </c>
      <c r="E28" s="45">
        <f t="shared" ref="E28:E38" si="4">SUM(D28/F28)</f>
        <v>6.7986111111111108E-2</v>
      </c>
      <c r="F28" s="335">
        <v>14400</v>
      </c>
      <c r="G28" s="2"/>
      <c r="H28" s="2"/>
      <c r="I28" s="2"/>
      <c r="J28" s="2"/>
      <c r="K28" s="2" t="s">
        <v>66</v>
      </c>
      <c r="L28" s="2"/>
      <c r="M28" s="2"/>
      <c r="N28" s="2"/>
      <c r="O28" s="2"/>
      <c r="P28" s="2"/>
      <c r="Q28" s="2"/>
      <c r="R28" s="2"/>
      <c r="S28" s="2"/>
      <c r="T28" s="2"/>
      <c r="U28" s="2"/>
      <c r="V28" s="2"/>
      <c r="W28" s="2"/>
      <c r="X28" s="2"/>
      <c r="Y28" s="2"/>
      <c r="Z28" s="2"/>
      <c r="AA28" s="2"/>
      <c r="AB28" s="2"/>
      <c r="AC28" s="2"/>
      <c r="AD28" s="2"/>
    </row>
    <row r="29" spans="1:30" ht="12" customHeight="1" x14ac:dyDescent="0.3">
      <c r="A29" s="2"/>
      <c r="B29" s="2"/>
      <c r="C29" s="5">
        <v>2006</v>
      </c>
      <c r="D29" s="27">
        <v>586</v>
      </c>
      <c r="E29" s="45">
        <f t="shared" si="4"/>
        <v>4.0694444444444443E-2</v>
      </c>
      <c r="F29" s="335">
        <v>14400</v>
      </c>
      <c r="G29" s="2"/>
      <c r="H29" s="2"/>
      <c r="I29" s="2"/>
      <c r="J29" s="2"/>
      <c r="K29" s="47" t="s">
        <v>67</v>
      </c>
      <c r="L29" s="47"/>
      <c r="M29" s="48">
        <f>SUM(M27*(1/M26))</f>
        <v>14900</v>
      </c>
      <c r="N29" s="2"/>
      <c r="O29" s="2"/>
      <c r="P29" s="2"/>
      <c r="Q29" s="2"/>
      <c r="R29" s="2"/>
      <c r="S29" s="2"/>
      <c r="T29" s="2"/>
      <c r="U29" s="2"/>
      <c r="V29" s="2"/>
      <c r="W29" s="2"/>
      <c r="X29" s="2"/>
      <c r="Y29" s="2"/>
      <c r="Z29" s="2"/>
      <c r="AA29" s="2"/>
      <c r="AB29" s="2"/>
      <c r="AC29" s="2"/>
      <c r="AD29" s="2"/>
    </row>
    <row r="30" spans="1:30" ht="12" customHeight="1" x14ac:dyDescent="0.3">
      <c r="A30" s="2"/>
      <c r="B30" s="2"/>
      <c r="C30" s="5">
        <v>2007</v>
      </c>
      <c r="D30" s="27">
        <v>976</v>
      </c>
      <c r="E30" s="45">
        <f t="shared" si="4"/>
        <v>6.7777777777777784E-2</v>
      </c>
      <c r="F30" s="335">
        <v>14400</v>
      </c>
      <c r="G30" s="2"/>
      <c r="H30" s="2"/>
      <c r="I30" s="2"/>
      <c r="J30" s="2"/>
      <c r="K30" s="2"/>
      <c r="L30" s="2"/>
      <c r="M30" s="2"/>
      <c r="N30" s="2"/>
      <c r="O30" s="2"/>
      <c r="P30" s="2"/>
      <c r="Q30" s="2"/>
      <c r="R30" s="2"/>
      <c r="S30" s="2"/>
      <c r="T30" s="2"/>
      <c r="U30" s="2"/>
      <c r="V30" s="2"/>
      <c r="W30" s="2"/>
      <c r="X30" s="2"/>
      <c r="Y30" s="2"/>
      <c r="Z30" s="2"/>
      <c r="AA30" s="2"/>
      <c r="AB30" s="2"/>
      <c r="AC30" s="2"/>
      <c r="AD30" s="2"/>
    </row>
    <row r="31" spans="1:30" ht="12" customHeight="1" x14ac:dyDescent="0.3">
      <c r="A31" s="2"/>
      <c r="B31" s="2"/>
      <c r="C31" s="5">
        <v>2008</v>
      </c>
      <c r="D31" s="27">
        <v>877</v>
      </c>
      <c r="E31" s="45">
        <f t="shared" si="4"/>
        <v>6.0902777777777778E-2</v>
      </c>
      <c r="F31" s="335">
        <v>14400</v>
      </c>
      <c r="G31" s="2"/>
      <c r="H31" s="2"/>
      <c r="I31" s="2"/>
      <c r="J31" s="2"/>
      <c r="K31" s="2"/>
      <c r="L31" s="2"/>
      <c r="M31" s="2"/>
      <c r="N31" s="2"/>
      <c r="O31" s="2"/>
      <c r="P31" s="2"/>
      <c r="Q31" s="2"/>
      <c r="R31" s="2"/>
      <c r="S31" s="2"/>
      <c r="T31" s="2"/>
      <c r="U31" s="2"/>
      <c r="V31" s="2"/>
      <c r="W31" s="2"/>
      <c r="X31" s="2"/>
      <c r="Y31" s="2"/>
      <c r="Z31" s="2"/>
      <c r="AA31" s="2"/>
      <c r="AB31" s="2"/>
      <c r="AC31" s="2"/>
      <c r="AD31" s="2"/>
    </row>
    <row r="32" spans="1:30" ht="12" customHeight="1" x14ac:dyDescent="0.3">
      <c r="A32" s="2"/>
      <c r="B32" s="2"/>
      <c r="C32" s="5">
        <v>2009</v>
      </c>
      <c r="D32" s="27">
        <v>487</v>
      </c>
      <c r="E32" s="45">
        <f t="shared" si="4"/>
        <v>3.3819444444444444E-2</v>
      </c>
      <c r="F32" s="335">
        <v>14400</v>
      </c>
      <c r="G32" s="2"/>
      <c r="H32" s="2"/>
      <c r="I32" s="2"/>
      <c r="J32" s="2"/>
      <c r="K32" s="2"/>
      <c r="L32" s="2"/>
      <c r="M32" s="2"/>
      <c r="N32" s="2"/>
      <c r="O32" s="2"/>
      <c r="P32" s="2"/>
      <c r="Q32" s="2"/>
      <c r="R32" s="2"/>
      <c r="S32" s="2"/>
      <c r="T32" s="2"/>
      <c r="U32" s="2"/>
      <c r="V32" s="2"/>
      <c r="W32" s="2"/>
      <c r="X32" s="2"/>
      <c r="Y32" s="2"/>
      <c r="Z32" s="2"/>
      <c r="AA32" s="2"/>
      <c r="AB32" s="2"/>
      <c r="AC32" s="2"/>
      <c r="AD32" s="2"/>
    </row>
    <row r="33" spans="1:30" ht="12" customHeight="1" x14ac:dyDescent="0.3">
      <c r="A33" s="2"/>
      <c r="B33" s="2"/>
      <c r="C33" s="5">
        <v>2010</v>
      </c>
      <c r="D33" s="27">
        <v>682</v>
      </c>
      <c r="E33" s="45">
        <f t="shared" si="4"/>
        <v>4.7361111111111111E-2</v>
      </c>
      <c r="F33" s="335">
        <v>14400</v>
      </c>
      <c r="G33" s="2"/>
      <c r="H33" s="2"/>
      <c r="I33" s="2"/>
      <c r="J33" s="2"/>
      <c r="K33" s="2"/>
      <c r="L33" s="2"/>
      <c r="M33" s="2"/>
      <c r="N33" s="2"/>
      <c r="O33" s="2"/>
      <c r="P33" s="2"/>
      <c r="Q33" s="2"/>
      <c r="R33" s="2"/>
      <c r="S33" s="2"/>
      <c r="T33" s="2"/>
      <c r="U33" s="2"/>
      <c r="V33" s="2"/>
      <c r="W33" s="2"/>
      <c r="X33" s="2"/>
      <c r="Y33" s="2"/>
      <c r="Z33" s="2"/>
      <c r="AA33" s="2"/>
      <c r="AB33" s="2"/>
      <c r="AC33" s="2"/>
      <c r="AD33" s="2"/>
    </row>
    <row r="34" spans="1:30" ht="12" customHeight="1" x14ac:dyDescent="0.3">
      <c r="A34" s="2"/>
      <c r="B34" s="2"/>
      <c r="C34" s="5">
        <v>2011</v>
      </c>
      <c r="D34" s="27">
        <v>779</v>
      </c>
      <c r="E34" s="45">
        <f t="shared" si="4"/>
        <v>5.409722222222222E-2</v>
      </c>
      <c r="F34" s="335">
        <v>14400</v>
      </c>
      <c r="G34" s="2"/>
      <c r="H34" s="2"/>
      <c r="I34" s="2"/>
      <c r="J34" s="2"/>
      <c r="K34" s="2"/>
      <c r="L34" s="2"/>
      <c r="M34" s="2"/>
      <c r="N34" s="2"/>
      <c r="O34" s="2"/>
      <c r="P34" s="2"/>
      <c r="Q34" s="2"/>
      <c r="R34" s="2"/>
      <c r="S34" s="2"/>
      <c r="T34" s="2"/>
      <c r="U34" s="2"/>
      <c r="V34" s="2"/>
      <c r="W34" s="2"/>
      <c r="X34" s="2"/>
      <c r="Y34" s="2"/>
      <c r="Z34" s="2"/>
      <c r="AA34" s="2"/>
      <c r="AB34" s="2"/>
      <c r="AC34" s="2"/>
      <c r="AD34" s="2"/>
    </row>
    <row r="35" spans="1:30" ht="12" customHeight="1" x14ac:dyDescent="0.3">
      <c r="A35" s="2"/>
      <c r="B35" s="2"/>
      <c r="C35" s="5">
        <v>2012</v>
      </c>
      <c r="D35" s="27">
        <v>2435</v>
      </c>
      <c r="E35" s="45">
        <f t="shared" si="4"/>
        <v>0.16909722222222223</v>
      </c>
      <c r="F35" s="335">
        <v>14400</v>
      </c>
      <c r="G35" s="2"/>
      <c r="H35" s="2"/>
      <c r="I35" s="2"/>
      <c r="J35" s="2"/>
      <c r="K35" s="2"/>
      <c r="L35" s="2"/>
      <c r="M35" s="2"/>
      <c r="N35" s="2"/>
      <c r="O35" s="2"/>
      <c r="P35" s="2"/>
      <c r="Q35" s="2"/>
      <c r="R35" s="2"/>
      <c r="S35" s="2"/>
      <c r="T35" s="2"/>
      <c r="U35" s="2"/>
      <c r="V35" s="2"/>
      <c r="W35" s="2"/>
      <c r="X35" s="2"/>
      <c r="Y35" s="2"/>
      <c r="Z35" s="2"/>
      <c r="AA35" s="2"/>
      <c r="AB35" s="2"/>
      <c r="AC35" s="2"/>
      <c r="AD35" s="2"/>
    </row>
    <row r="36" spans="1:30" ht="12" customHeight="1" x14ac:dyDescent="0.3">
      <c r="A36" s="2"/>
      <c r="B36" s="2"/>
      <c r="C36" s="5">
        <v>2013</v>
      </c>
      <c r="D36" s="27">
        <v>365</v>
      </c>
      <c r="E36" s="45">
        <f t="shared" si="4"/>
        <v>2.5347222222222222E-2</v>
      </c>
      <c r="F36" s="335">
        <v>14400</v>
      </c>
      <c r="G36" s="2"/>
      <c r="H36" s="2"/>
      <c r="I36" s="2"/>
      <c r="J36" s="2"/>
      <c r="K36" s="2"/>
      <c r="L36" s="2"/>
      <c r="M36" s="2"/>
      <c r="N36" s="2"/>
      <c r="O36" s="2"/>
      <c r="P36" s="2"/>
      <c r="Q36" s="2"/>
      <c r="R36" s="2"/>
      <c r="S36" s="2"/>
      <c r="T36" s="2"/>
      <c r="U36" s="2"/>
      <c r="V36" s="2"/>
      <c r="W36" s="2"/>
      <c r="X36" s="2"/>
      <c r="Y36" s="2"/>
      <c r="Z36" s="2"/>
      <c r="AA36" s="2"/>
      <c r="AB36" s="2"/>
      <c r="AC36" s="2"/>
      <c r="AD36" s="2"/>
    </row>
    <row r="37" spans="1:30" ht="12" customHeight="1" x14ac:dyDescent="0.3">
      <c r="A37" s="2"/>
      <c r="B37" s="2"/>
      <c r="C37" s="5">
        <v>2014</v>
      </c>
      <c r="D37" s="27">
        <v>1997</v>
      </c>
      <c r="E37" s="45">
        <f t="shared" si="4"/>
        <v>0.13868055555555556</v>
      </c>
      <c r="F37" s="335">
        <v>14400</v>
      </c>
      <c r="G37" s="2"/>
      <c r="H37" s="2"/>
      <c r="I37" s="2"/>
      <c r="J37" s="2"/>
      <c r="K37" s="2"/>
      <c r="L37" s="2"/>
      <c r="M37" s="2"/>
      <c r="N37" s="2"/>
      <c r="O37" s="2"/>
      <c r="P37" s="2"/>
      <c r="Q37" s="2"/>
      <c r="R37" s="2"/>
      <c r="S37" s="2"/>
      <c r="T37" s="2"/>
      <c r="U37" s="2"/>
      <c r="V37" s="2"/>
      <c r="W37" s="2"/>
      <c r="X37" s="2"/>
      <c r="Y37" s="2"/>
      <c r="Z37" s="2"/>
      <c r="AA37" s="2"/>
      <c r="AB37" s="2"/>
      <c r="AC37" s="2"/>
      <c r="AD37" s="2"/>
    </row>
    <row r="38" spans="1:30" ht="12" customHeight="1" x14ac:dyDescent="0.3">
      <c r="A38" s="2"/>
      <c r="B38" s="2"/>
      <c r="C38" s="297">
        <v>2015</v>
      </c>
      <c r="D38" s="5"/>
      <c r="E38" s="45">
        <f t="shared" si="4"/>
        <v>0</v>
      </c>
      <c r="F38" s="335">
        <v>15300</v>
      </c>
      <c r="G38" s="2"/>
      <c r="H38" s="296"/>
      <c r="I38" s="2"/>
      <c r="J38" s="2"/>
      <c r="K38" s="6" t="s">
        <v>63</v>
      </c>
      <c r="L38" s="6"/>
      <c r="M38" s="6"/>
      <c r="N38" s="2"/>
      <c r="O38" s="2"/>
      <c r="P38" s="2"/>
      <c r="Q38" s="2"/>
      <c r="R38" s="2"/>
      <c r="S38" s="2"/>
      <c r="T38" s="2"/>
      <c r="U38" s="2"/>
      <c r="V38" s="2"/>
      <c r="W38" s="2"/>
      <c r="X38" s="2"/>
      <c r="Y38" s="2"/>
      <c r="Z38" s="2"/>
      <c r="AA38" s="2"/>
      <c r="AB38" s="2"/>
      <c r="AC38" s="2"/>
      <c r="AD38" s="2"/>
    </row>
    <row r="39" spans="1:30" ht="12" customHeight="1" x14ac:dyDescent="0.3">
      <c r="A39" s="2"/>
      <c r="B39" s="2"/>
      <c r="C39" s="2"/>
      <c r="D39" s="2"/>
      <c r="E39" s="2"/>
      <c r="F39" s="2"/>
      <c r="G39" s="2"/>
      <c r="H39" s="2"/>
      <c r="I39" s="2"/>
      <c r="J39" s="2"/>
      <c r="K39" s="2" t="s">
        <v>64</v>
      </c>
      <c r="L39" s="2"/>
      <c r="M39" s="2">
        <v>3.5000000000000003E-2</v>
      </c>
      <c r="N39" s="2"/>
      <c r="O39" s="2"/>
      <c r="P39" s="2"/>
      <c r="Q39" s="2"/>
      <c r="R39" s="2"/>
      <c r="S39" s="2"/>
      <c r="T39" s="2"/>
      <c r="U39" s="2"/>
      <c r="V39" s="2"/>
      <c r="W39" s="2"/>
      <c r="X39" s="2"/>
      <c r="Y39" s="2"/>
      <c r="Z39" s="2"/>
      <c r="AA39" s="2"/>
      <c r="AB39" s="2"/>
      <c r="AC39" s="2"/>
      <c r="AD39" s="2"/>
    </row>
    <row r="40" spans="1:30" ht="12" customHeight="1" x14ac:dyDescent="0.3">
      <c r="A40" s="2"/>
      <c r="B40" s="2"/>
      <c r="C40" s="2"/>
      <c r="D40" s="2"/>
      <c r="E40" s="2"/>
      <c r="F40" s="2"/>
      <c r="G40" s="2"/>
      <c r="H40" s="2"/>
      <c r="I40" s="2"/>
      <c r="J40" s="2"/>
      <c r="K40" s="2" t="s">
        <v>65</v>
      </c>
      <c r="L40" s="46"/>
      <c r="M40" s="46">
        <v>700</v>
      </c>
      <c r="N40" s="2"/>
      <c r="O40" s="2"/>
      <c r="P40" s="2"/>
      <c r="Q40" s="2"/>
      <c r="R40" s="2"/>
      <c r="S40" s="2"/>
      <c r="T40" s="2"/>
      <c r="U40" s="2"/>
      <c r="V40" s="2"/>
      <c r="W40" s="2"/>
      <c r="X40" s="2"/>
      <c r="Y40" s="2"/>
      <c r="Z40" s="2"/>
      <c r="AA40" s="2"/>
      <c r="AB40" s="2"/>
      <c r="AC40" s="2"/>
      <c r="AD40" s="2"/>
    </row>
    <row r="41" spans="1:30" ht="12" customHeight="1" x14ac:dyDescent="0.3">
      <c r="A41" s="2"/>
      <c r="B41" s="2"/>
      <c r="C41" s="2"/>
      <c r="D41" s="2"/>
      <c r="E41" s="2"/>
      <c r="F41" s="2"/>
      <c r="G41" s="2"/>
      <c r="H41" s="2"/>
      <c r="I41" s="2"/>
      <c r="J41" s="2"/>
      <c r="K41" s="2" t="s">
        <v>66</v>
      </c>
      <c r="L41" s="2"/>
      <c r="M41" s="2"/>
      <c r="N41" s="2"/>
      <c r="O41" s="2"/>
      <c r="P41" s="2"/>
      <c r="Q41" s="2"/>
      <c r="R41" s="2"/>
      <c r="S41" s="2"/>
      <c r="T41" s="2"/>
      <c r="U41" s="2"/>
      <c r="V41" s="2"/>
      <c r="W41" s="2"/>
      <c r="X41" s="2"/>
      <c r="Y41" s="2"/>
      <c r="Z41" s="2"/>
      <c r="AA41" s="2"/>
      <c r="AB41" s="2"/>
      <c r="AC41" s="2"/>
      <c r="AD41" s="2"/>
    </row>
    <row r="42" spans="1:30" ht="12" customHeight="1" x14ac:dyDescent="0.3">
      <c r="A42" s="2"/>
      <c r="B42" s="2"/>
      <c r="C42" s="2"/>
      <c r="D42" s="2"/>
      <c r="E42" s="2"/>
      <c r="F42" s="2"/>
      <c r="G42" s="2"/>
      <c r="H42" s="2"/>
      <c r="I42" s="2"/>
      <c r="J42" s="2"/>
      <c r="K42" s="47" t="s">
        <v>67</v>
      </c>
      <c r="L42" s="47"/>
      <c r="M42" s="48">
        <f>SUM(M40*(1/M39))</f>
        <v>20000</v>
      </c>
      <c r="N42" s="2"/>
      <c r="O42" s="2"/>
      <c r="P42" s="2"/>
      <c r="Q42" s="2"/>
      <c r="R42" s="2"/>
      <c r="S42" s="2"/>
      <c r="T42" s="2"/>
      <c r="U42" s="2"/>
      <c r="V42" s="2"/>
      <c r="W42" s="2"/>
      <c r="X42" s="2"/>
      <c r="Y42" s="2"/>
      <c r="Z42" s="2"/>
      <c r="AA42" s="2"/>
      <c r="AB42" s="2"/>
      <c r="AC42" s="2"/>
      <c r="AD42" s="2"/>
    </row>
    <row r="43" spans="1:30" ht="12"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ht="12"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ht="12"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ht="12"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ht="12"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ht="12"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1:30"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1:30"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0"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0"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0"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0"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0"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0"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sheetData>
  <mergeCells count="3">
    <mergeCell ref="B25:E25"/>
    <mergeCell ref="G25:H25"/>
    <mergeCell ref="B3:G4"/>
  </mergeCells>
  <hyperlinks>
    <hyperlink ref="A1" location="FREMSIDE_ØKONOMI!A1" display="TILBAKE TIL FRAMSIDA"/>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D77"/>
  <sheetViews>
    <sheetView workbookViewId="0"/>
  </sheetViews>
  <sheetFormatPr baseColWidth="10" defaultColWidth="11.453125" defaultRowHeight="12" x14ac:dyDescent="0.3"/>
  <cols>
    <col min="1" max="1" width="3.81640625" style="1" customWidth="1"/>
    <col min="2" max="2" width="3.7265625" style="1" customWidth="1"/>
    <col min="3" max="6" width="6.453125" style="1" customWidth="1"/>
    <col min="7" max="11" width="6.7265625" style="1" customWidth="1"/>
    <col min="12" max="12" width="6.453125" style="1" customWidth="1"/>
    <col min="13" max="13" width="7.7265625" style="1" customWidth="1"/>
    <col min="14" max="14" width="8" style="1" customWidth="1"/>
    <col min="15" max="16384" width="11.453125" style="1"/>
  </cols>
  <sheetData>
    <row r="1" spans="1:30" ht="14.5" x14ac:dyDescent="0.35">
      <c r="A1" s="163" t="s">
        <v>36</v>
      </c>
      <c r="B1" s="2"/>
      <c r="C1" s="2"/>
      <c r="D1" s="2"/>
      <c r="E1" s="2"/>
      <c r="F1" s="2"/>
      <c r="G1" s="2"/>
      <c r="H1" s="2"/>
      <c r="I1" s="6"/>
      <c r="J1" s="6"/>
      <c r="K1" s="6"/>
      <c r="L1" s="6"/>
      <c r="M1" s="2"/>
      <c r="N1" s="2"/>
      <c r="O1" s="2"/>
      <c r="P1" s="2"/>
      <c r="Q1" s="2"/>
      <c r="R1" s="2"/>
      <c r="S1" s="2"/>
      <c r="T1" s="2"/>
      <c r="U1" s="2"/>
      <c r="V1" s="2"/>
      <c r="W1" s="2"/>
      <c r="X1" s="2"/>
      <c r="Y1" s="2"/>
      <c r="Z1" s="2"/>
      <c r="AA1" s="2"/>
      <c r="AB1" s="2"/>
      <c r="AC1" s="2"/>
      <c r="AD1" s="2"/>
    </row>
    <row r="2" spans="1:30" x14ac:dyDescent="0.3">
      <c r="A2" s="20"/>
      <c r="B2" s="2"/>
      <c r="C2" s="2"/>
      <c r="D2" s="2"/>
      <c r="E2" s="2"/>
      <c r="F2" s="2"/>
      <c r="G2" s="2"/>
      <c r="H2" s="2"/>
      <c r="I2" s="6"/>
      <c r="J2" s="6"/>
      <c r="K2" s="6"/>
      <c r="L2" s="6"/>
      <c r="M2" s="2"/>
      <c r="N2" s="2"/>
      <c r="O2" s="2"/>
      <c r="P2" s="2"/>
      <c r="Q2" s="2"/>
      <c r="R2" s="2"/>
      <c r="S2" s="2"/>
      <c r="T2" s="2"/>
      <c r="U2" s="2"/>
      <c r="V2" s="2"/>
      <c r="W2" s="2"/>
      <c r="X2" s="2"/>
      <c r="Y2" s="2"/>
      <c r="Z2" s="2"/>
      <c r="AA2" s="2"/>
      <c r="AB2" s="2"/>
      <c r="AC2" s="2"/>
      <c r="AD2" s="2"/>
    </row>
    <row r="3" spans="1:30" ht="15" customHeight="1" x14ac:dyDescent="0.3">
      <c r="A3" s="2"/>
      <c r="B3" s="443" t="s">
        <v>510</v>
      </c>
      <c r="C3" s="444"/>
      <c r="D3" s="444"/>
      <c r="E3" s="444"/>
      <c r="F3" s="444"/>
      <c r="G3" s="444"/>
      <c r="H3" s="444"/>
      <c r="I3" s="445"/>
      <c r="J3" s="254" t="s">
        <v>490</v>
      </c>
      <c r="K3" s="44" t="s">
        <v>26</v>
      </c>
      <c r="L3" s="233"/>
      <c r="M3" s="2"/>
      <c r="N3" s="2"/>
      <c r="O3" s="2"/>
      <c r="P3" s="2"/>
      <c r="Q3" s="2"/>
      <c r="R3" s="2"/>
      <c r="S3" s="2"/>
      <c r="T3" s="2"/>
      <c r="U3" s="2"/>
      <c r="V3" s="2"/>
      <c r="W3" s="2"/>
      <c r="X3" s="2"/>
      <c r="Y3" s="2"/>
      <c r="Z3" s="2"/>
      <c r="AA3" s="2"/>
      <c r="AB3" s="2"/>
      <c r="AC3" s="2"/>
      <c r="AD3" s="2"/>
    </row>
    <row r="4" spans="1:30" x14ac:dyDescent="0.3">
      <c r="A4" s="2"/>
      <c r="B4" s="35"/>
      <c r="C4" s="253" t="s">
        <v>41</v>
      </c>
      <c r="D4" s="253" t="s">
        <v>42</v>
      </c>
      <c r="E4" s="253" t="s">
        <v>43</v>
      </c>
      <c r="F4" s="36" t="s">
        <v>44</v>
      </c>
      <c r="G4" s="36" t="s">
        <v>44</v>
      </c>
      <c r="H4" s="36" t="s">
        <v>44</v>
      </c>
      <c r="I4" s="42" t="s">
        <v>44</v>
      </c>
      <c r="J4" s="23" t="s">
        <v>29</v>
      </c>
      <c r="K4" s="3" t="s">
        <v>30</v>
      </c>
      <c r="L4" s="234"/>
      <c r="M4" s="2"/>
      <c r="N4" s="2"/>
      <c r="O4" s="2"/>
      <c r="P4" s="2"/>
      <c r="Q4" s="2"/>
      <c r="R4" s="2"/>
      <c r="S4" s="2"/>
      <c r="T4" s="2"/>
      <c r="U4" s="2"/>
      <c r="V4" s="2"/>
      <c r="W4" s="2"/>
      <c r="X4" s="2"/>
      <c r="Y4" s="2"/>
      <c r="Z4" s="2"/>
      <c r="AA4" s="2"/>
      <c r="AB4" s="2"/>
      <c r="AC4" s="2"/>
      <c r="AD4" s="2"/>
    </row>
    <row r="5" spans="1:30" x14ac:dyDescent="0.3">
      <c r="A5" s="2"/>
      <c r="B5" s="24"/>
      <c r="C5" s="253" t="s">
        <v>31</v>
      </c>
      <c r="D5" s="253" t="s">
        <v>31</v>
      </c>
      <c r="E5" s="253" t="s">
        <v>31</v>
      </c>
      <c r="F5" s="24" t="s">
        <v>31</v>
      </c>
      <c r="G5" s="24" t="s">
        <v>32</v>
      </c>
      <c r="H5" s="24" t="s">
        <v>33</v>
      </c>
      <c r="I5" s="25" t="s">
        <v>34</v>
      </c>
      <c r="J5" s="26" t="s">
        <v>2</v>
      </c>
      <c r="K5" s="43" t="s">
        <v>3</v>
      </c>
      <c r="L5" s="26" t="s">
        <v>154</v>
      </c>
      <c r="M5" s="2"/>
      <c r="N5" s="2"/>
      <c r="O5" s="2"/>
      <c r="P5" s="2"/>
      <c r="Q5" s="2"/>
      <c r="R5" s="2"/>
      <c r="S5" s="2"/>
      <c r="T5" s="2"/>
      <c r="U5" s="2"/>
      <c r="V5" s="2"/>
      <c r="W5" s="2"/>
      <c r="X5" s="2"/>
      <c r="Y5" s="2"/>
      <c r="Z5" s="2"/>
      <c r="AA5" s="2"/>
      <c r="AB5" s="2"/>
      <c r="AC5" s="2"/>
      <c r="AD5" s="2"/>
    </row>
    <row r="6" spans="1:30" x14ac:dyDescent="0.3">
      <c r="A6" s="2"/>
      <c r="B6" s="5">
        <v>1</v>
      </c>
      <c r="C6" s="27">
        <f>SUM(C43)</f>
        <v>73</v>
      </c>
      <c r="D6" s="27">
        <f>SUM(D43)</f>
        <v>51</v>
      </c>
      <c r="E6" s="27">
        <f>SUM(E43)</f>
        <v>33</v>
      </c>
      <c r="F6" s="27">
        <f>SUM(C6+D6+E6)</f>
        <v>157</v>
      </c>
      <c r="G6" s="27">
        <v>356</v>
      </c>
      <c r="H6" s="27">
        <f>SUM(F6-G6)</f>
        <v>-199</v>
      </c>
      <c r="I6" s="27">
        <v>324</v>
      </c>
      <c r="J6" s="41">
        <f>SUM(F6/G$17)</f>
        <v>9.874213836477988E-2</v>
      </c>
      <c r="K6" s="41">
        <f>SUM(I6/I$17)</f>
        <v>0.22375690607734808</v>
      </c>
      <c r="L6" s="218">
        <f>SUM(J6-K6)</f>
        <v>-0.1250147677125682</v>
      </c>
      <c r="M6" s="2"/>
      <c r="N6" s="2"/>
      <c r="O6" s="2"/>
      <c r="P6" s="2"/>
      <c r="Q6" s="2"/>
      <c r="R6" s="2"/>
      <c r="S6" s="2"/>
      <c r="T6" s="2"/>
      <c r="U6" s="2"/>
      <c r="V6" s="2"/>
      <c r="W6" s="2"/>
      <c r="X6" s="2"/>
      <c r="Y6" s="2"/>
      <c r="Z6" s="2"/>
      <c r="AA6" s="2"/>
      <c r="AB6" s="2"/>
      <c r="AC6" s="2"/>
      <c r="AD6" s="2"/>
    </row>
    <row r="7" spans="1:30" x14ac:dyDescent="0.3">
      <c r="A7" s="2"/>
      <c r="B7" s="5">
        <v>2</v>
      </c>
      <c r="C7" s="27">
        <f>SUM(C6+C44)</f>
        <v>133</v>
      </c>
      <c r="D7" s="27">
        <f>SUM(D6+D44)</f>
        <v>99</v>
      </c>
      <c r="E7" s="27">
        <f>SUM(E6+E44)</f>
        <v>62</v>
      </c>
      <c r="F7" s="27">
        <f t="shared" ref="F7:F17" si="0">SUM(C7+D7+E7)</f>
        <v>294</v>
      </c>
      <c r="G7" s="27">
        <v>467</v>
      </c>
      <c r="H7" s="27">
        <f t="shared" ref="H7:H17" si="1">SUM(F7-G7)</f>
        <v>-173</v>
      </c>
      <c r="I7" s="27">
        <v>425</v>
      </c>
      <c r="J7" s="28">
        <f t="shared" ref="J7:J17" si="2">SUM(F7/G$17)</f>
        <v>0.18490566037735848</v>
      </c>
      <c r="K7" s="28">
        <f t="shared" ref="K7:K17" si="3">SUM(I7/I$17)</f>
        <v>0.29350828729281769</v>
      </c>
      <c r="L7" s="218">
        <f t="shared" ref="L7:L17" si="4">SUM(J7-K7)</f>
        <v>-0.10860262691545922</v>
      </c>
      <c r="M7" s="2"/>
      <c r="N7" s="2"/>
      <c r="O7" s="2"/>
      <c r="P7" s="2"/>
      <c r="Q7" s="2"/>
      <c r="R7" s="2"/>
      <c r="S7" s="2"/>
      <c r="T7" s="2"/>
      <c r="U7" s="2"/>
      <c r="V7" s="2"/>
      <c r="W7" s="2"/>
      <c r="X7" s="2"/>
      <c r="Y7" s="2"/>
      <c r="Z7" s="2"/>
      <c r="AA7" s="2"/>
      <c r="AB7" s="2"/>
      <c r="AC7" s="2"/>
      <c r="AD7" s="2"/>
    </row>
    <row r="8" spans="1:30" x14ac:dyDescent="0.3">
      <c r="A8" s="2"/>
      <c r="B8" s="5">
        <v>3</v>
      </c>
      <c r="C8" s="27">
        <v>180</v>
      </c>
      <c r="D8" s="27">
        <v>131</v>
      </c>
      <c r="E8" s="27">
        <v>93</v>
      </c>
      <c r="F8" s="27">
        <f t="shared" si="0"/>
        <v>404</v>
      </c>
      <c r="G8" s="27">
        <v>586</v>
      </c>
      <c r="H8" s="27">
        <f t="shared" si="1"/>
        <v>-182</v>
      </c>
      <c r="I8" s="27">
        <v>534</v>
      </c>
      <c r="J8" s="28">
        <f t="shared" si="2"/>
        <v>0.25408805031446541</v>
      </c>
      <c r="K8" s="28">
        <f t="shared" si="3"/>
        <v>0.36878453038674031</v>
      </c>
      <c r="L8" s="218">
        <f t="shared" si="4"/>
        <v>-0.1146964800722749</v>
      </c>
      <c r="M8" s="2"/>
      <c r="N8" s="2"/>
      <c r="O8" s="2"/>
      <c r="P8" s="2"/>
      <c r="Q8" s="2"/>
      <c r="R8" s="2"/>
      <c r="S8" s="2"/>
      <c r="T8" s="2"/>
      <c r="U8" s="2"/>
      <c r="V8" s="2"/>
      <c r="W8" s="2"/>
      <c r="X8" s="2"/>
      <c r="Y8" s="2"/>
      <c r="Z8" s="2"/>
      <c r="AA8" s="2"/>
      <c r="AB8" s="2"/>
      <c r="AC8" s="2"/>
      <c r="AD8" s="2"/>
    </row>
    <row r="9" spans="1:30" x14ac:dyDescent="0.3">
      <c r="A9" s="2"/>
      <c r="B9" s="5">
        <v>4</v>
      </c>
      <c r="C9" s="27">
        <v>217</v>
      </c>
      <c r="D9" s="27">
        <v>189</v>
      </c>
      <c r="E9" s="27">
        <v>121</v>
      </c>
      <c r="F9" s="27">
        <f t="shared" si="0"/>
        <v>527</v>
      </c>
      <c r="G9" s="27">
        <v>736</v>
      </c>
      <c r="H9" s="27">
        <f t="shared" si="1"/>
        <v>-209</v>
      </c>
      <c r="I9" s="27">
        <v>671</v>
      </c>
      <c r="J9" s="28">
        <f t="shared" si="2"/>
        <v>0.33144654088050313</v>
      </c>
      <c r="K9" s="28">
        <f t="shared" si="3"/>
        <v>0.46339779005524862</v>
      </c>
      <c r="L9" s="218">
        <f t="shared" si="4"/>
        <v>-0.13195124917474549</v>
      </c>
      <c r="M9" s="2"/>
      <c r="N9" s="2"/>
      <c r="O9" s="2"/>
      <c r="P9" s="2"/>
      <c r="Q9" s="2"/>
      <c r="R9" s="2"/>
      <c r="S9" s="2"/>
      <c r="T9" s="2"/>
      <c r="U9" s="2"/>
      <c r="V9" s="2"/>
      <c r="W9" s="2"/>
      <c r="X9" s="2"/>
      <c r="Y9" s="2"/>
      <c r="Z9" s="2"/>
      <c r="AA9" s="2"/>
      <c r="AB9" s="2"/>
      <c r="AC9" s="2"/>
      <c r="AD9" s="2"/>
    </row>
    <row r="10" spans="1:30" x14ac:dyDescent="0.3">
      <c r="A10" s="2"/>
      <c r="B10" s="5">
        <v>5</v>
      </c>
      <c r="C10" s="27">
        <v>259</v>
      </c>
      <c r="D10" s="27">
        <v>271</v>
      </c>
      <c r="E10" s="27">
        <v>151</v>
      </c>
      <c r="F10" s="27">
        <f t="shared" si="0"/>
        <v>681</v>
      </c>
      <c r="G10" s="27">
        <v>871</v>
      </c>
      <c r="H10" s="27">
        <f t="shared" si="1"/>
        <v>-190</v>
      </c>
      <c r="I10" s="27">
        <v>793</v>
      </c>
      <c r="J10" s="28">
        <f t="shared" si="2"/>
        <v>0.42830188679245285</v>
      </c>
      <c r="K10" s="28">
        <f t="shared" si="3"/>
        <v>0.54765193370165743</v>
      </c>
      <c r="L10" s="218">
        <f t="shared" si="4"/>
        <v>-0.11935004690920459</v>
      </c>
      <c r="M10" s="2"/>
      <c r="N10" s="2"/>
      <c r="O10" s="2"/>
      <c r="P10" s="2"/>
      <c r="Q10" s="2"/>
      <c r="R10" s="2"/>
      <c r="S10" s="2"/>
      <c r="T10" s="2"/>
      <c r="U10" s="2"/>
      <c r="V10" s="2"/>
      <c r="W10" s="2"/>
      <c r="X10" s="2"/>
      <c r="Y10" s="2"/>
      <c r="Z10" s="2"/>
      <c r="AA10" s="2"/>
      <c r="AB10" s="2"/>
      <c r="AC10" s="2"/>
      <c r="AD10" s="2"/>
    </row>
    <row r="11" spans="1:30" x14ac:dyDescent="0.3">
      <c r="A11" s="2"/>
      <c r="B11" s="5">
        <v>6</v>
      </c>
      <c r="C11" s="27">
        <f t="shared" ref="C11:E17" si="5">SUM(C10+C48)</f>
        <v>297</v>
      </c>
      <c r="D11" s="27">
        <f t="shared" si="5"/>
        <v>321</v>
      </c>
      <c r="E11" s="27">
        <f t="shared" si="5"/>
        <v>180.5</v>
      </c>
      <c r="F11" s="27">
        <f t="shared" si="0"/>
        <v>798.5</v>
      </c>
      <c r="G11" s="27">
        <v>914</v>
      </c>
      <c r="H11" s="27">
        <f t="shared" si="1"/>
        <v>-115.5</v>
      </c>
      <c r="I11" s="27">
        <v>833</v>
      </c>
      <c r="J11" s="28">
        <f t="shared" si="2"/>
        <v>0.50220125786163528</v>
      </c>
      <c r="K11" s="28">
        <f t="shared" si="3"/>
        <v>0.57527624309392267</v>
      </c>
      <c r="L11" s="218">
        <f t="shared" si="4"/>
        <v>-7.3074985232287393E-2</v>
      </c>
      <c r="M11" s="2"/>
      <c r="N11" s="2"/>
      <c r="O11" s="2"/>
      <c r="P11" s="2"/>
      <c r="Q11" s="2"/>
      <c r="R11" s="2"/>
      <c r="S11" s="2"/>
      <c r="T11" s="2"/>
      <c r="U11" s="2"/>
      <c r="V11" s="2"/>
      <c r="W11" s="2"/>
      <c r="X11" s="2"/>
      <c r="Y11" s="2"/>
      <c r="Z11" s="2"/>
      <c r="AA11" s="2"/>
      <c r="AB11" s="2"/>
      <c r="AC11" s="2"/>
      <c r="AD11" s="2"/>
    </row>
    <row r="12" spans="1:30" x14ac:dyDescent="0.3">
      <c r="A12" s="2"/>
      <c r="B12" s="5">
        <v>7</v>
      </c>
      <c r="C12" s="27">
        <f t="shared" si="5"/>
        <v>330</v>
      </c>
      <c r="D12" s="27">
        <f t="shared" si="5"/>
        <v>371</v>
      </c>
      <c r="E12" s="27">
        <f t="shared" si="5"/>
        <v>210.5</v>
      </c>
      <c r="F12" s="27">
        <f t="shared" si="0"/>
        <v>911.5</v>
      </c>
      <c r="G12" s="27">
        <v>975</v>
      </c>
      <c r="H12" s="27">
        <f t="shared" si="1"/>
        <v>-63.5</v>
      </c>
      <c r="I12" s="27">
        <v>888</v>
      </c>
      <c r="J12" s="28">
        <f t="shared" si="2"/>
        <v>0.57327044025157237</v>
      </c>
      <c r="K12" s="28">
        <f t="shared" si="3"/>
        <v>0.61325966850828728</v>
      </c>
      <c r="L12" s="218">
        <f t="shared" si="4"/>
        <v>-3.9989228256714915E-2</v>
      </c>
      <c r="M12" s="2"/>
      <c r="N12" s="2"/>
      <c r="O12" s="2"/>
      <c r="P12" s="2"/>
      <c r="Q12" s="2"/>
      <c r="R12" s="2"/>
      <c r="S12" s="2"/>
      <c r="T12" s="2"/>
      <c r="U12" s="2"/>
      <c r="V12" s="2"/>
      <c r="W12" s="2"/>
      <c r="X12" s="2"/>
      <c r="Y12" s="2"/>
      <c r="Z12" s="2"/>
      <c r="AA12" s="2"/>
      <c r="AB12" s="2"/>
      <c r="AC12" s="2"/>
      <c r="AD12" s="2"/>
    </row>
    <row r="13" spans="1:30" x14ac:dyDescent="0.3">
      <c r="A13" s="2"/>
      <c r="B13" s="5">
        <v>8</v>
      </c>
      <c r="C13" s="27">
        <f t="shared" si="5"/>
        <v>386</v>
      </c>
      <c r="D13" s="27">
        <f t="shared" si="5"/>
        <v>392</v>
      </c>
      <c r="E13" s="27">
        <f t="shared" si="5"/>
        <v>237.5</v>
      </c>
      <c r="F13" s="27">
        <f t="shared" si="0"/>
        <v>1015.5</v>
      </c>
      <c r="G13" s="27">
        <v>1119</v>
      </c>
      <c r="H13" s="27">
        <f t="shared" si="1"/>
        <v>-103.5</v>
      </c>
      <c r="I13" s="27">
        <v>1019</v>
      </c>
      <c r="J13" s="28">
        <f t="shared" si="2"/>
        <v>0.63867924528301889</v>
      </c>
      <c r="K13" s="28">
        <f t="shared" si="3"/>
        <v>0.70372928176795579</v>
      </c>
      <c r="L13" s="218">
        <f t="shared" si="4"/>
        <v>-6.5050036484936902E-2</v>
      </c>
      <c r="M13" s="2"/>
      <c r="N13" s="2"/>
      <c r="O13" s="2"/>
      <c r="P13" s="2"/>
      <c r="Q13" s="2"/>
      <c r="R13" s="2"/>
      <c r="S13" s="2"/>
      <c r="T13" s="2"/>
      <c r="U13" s="2"/>
      <c r="V13" s="2"/>
      <c r="W13" s="2"/>
      <c r="X13" s="2"/>
      <c r="Y13" s="2"/>
      <c r="Z13" s="2"/>
      <c r="AA13" s="2"/>
      <c r="AB13" s="2"/>
      <c r="AC13" s="2"/>
      <c r="AD13" s="2"/>
    </row>
    <row r="14" spans="1:30" x14ac:dyDescent="0.3">
      <c r="A14" s="2"/>
      <c r="B14" s="5">
        <v>9</v>
      </c>
      <c r="C14" s="27">
        <f t="shared" si="5"/>
        <v>432</v>
      </c>
      <c r="D14" s="27">
        <f t="shared" si="5"/>
        <v>436</v>
      </c>
      <c r="E14" s="27">
        <f t="shared" si="5"/>
        <v>267.5</v>
      </c>
      <c r="F14" s="27">
        <f t="shared" si="0"/>
        <v>1135.5</v>
      </c>
      <c r="G14" s="27">
        <v>1230</v>
      </c>
      <c r="H14" s="27">
        <f t="shared" si="1"/>
        <v>-94.5</v>
      </c>
      <c r="I14" s="27">
        <v>1121</v>
      </c>
      <c r="J14" s="28">
        <f t="shared" si="2"/>
        <v>0.71415094339622642</v>
      </c>
      <c r="K14" s="28">
        <f t="shared" si="3"/>
        <v>0.774171270718232</v>
      </c>
      <c r="L14" s="218">
        <f t="shared" si="4"/>
        <v>-6.0020327322005573E-2</v>
      </c>
      <c r="M14" s="2"/>
      <c r="N14" s="2"/>
      <c r="O14" s="2"/>
      <c r="P14" s="2"/>
      <c r="Q14" s="2"/>
      <c r="R14" s="2"/>
      <c r="S14" s="2"/>
      <c r="T14" s="2"/>
      <c r="U14" s="2"/>
      <c r="V14" s="2"/>
      <c r="W14" s="2"/>
      <c r="X14" s="2"/>
      <c r="Y14" s="2"/>
      <c r="Z14" s="2"/>
      <c r="AA14" s="2"/>
      <c r="AB14" s="2"/>
      <c r="AC14" s="2"/>
      <c r="AD14" s="2"/>
    </row>
    <row r="15" spans="1:30" x14ac:dyDescent="0.3">
      <c r="A15" s="2"/>
      <c r="B15" s="5">
        <v>10</v>
      </c>
      <c r="C15" s="27">
        <f t="shared" si="5"/>
        <v>439</v>
      </c>
      <c r="D15" s="27">
        <f t="shared" si="5"/>
        <v>358</v>
      </c>
      <c r="E15" s="27">
        <f t="shared" si="5"/>
        <v>194.5</v>
      </c>
      <c r="F15" s="27">
        <f t="shared" si="0"/>
        <v>991.5</v>
      </c>
      <c r="G15" s="27">
        <v>1230</v>
      </c>
      <c r="H15" s="27">
        <f t="shared" si="1"/>
        <v>-238.5</v>
      </c>
      <c r="I15" s="27">
        <v>1121</v>
      </c>
      <c r="J15" s="28">
        <f t="shared" si="2"/>
        <v>0.62358490566037739</v>
      </c>
      <c r="K15" s="28">
        <f t="shared" si="3"/>
        <v>0.774171270718232</v>
      </c>
      <c r="L15" s="218">
        <f t="shared" si="4"/>
        <v>-0.15058636505785461</v>
      </c>
      <c r="M15" s="2"/>
      <c r="N15" s="2"/>
      <c r="O15" s="2"/>
      <c r="P15" s="2"/>
      <c r="Q15" s="2"/>
      <c r="R15" s="2"/>
      <c r="S15" s="2"/>
      <c r="T15" s="2"/>
      <c r="U15" s="2"/>
      <c r="V15" s="2"/>
      <c r="W15" s="2"/>
      <c r="X15" s="2"/>
      <c r="Y15" s="2"/>
      <c r="Z15" s="2"/>
      <c r="AA15" s="2"/>
      <c r="AB15" s="2"/>
      <c r="AC15" s="2"/>
      <c r="AD15" s="2"/>
    </row>
    <row r="16" spans="1:30" x14ac:dyDescent="0.3">
      <c r="A16" s="2"/>
      <c r="B16" s="5">
        <v>11</v>
      </c>
      <c r="C16" s="27">
        <f t="shared" si="5"/>
        <v>467</v>
      </c>
      <c r="D16" s="27">
        <f t="shared" si="5"/>
        <v>359</v>
      </c>
      <c r="E16" s="27">
        <f t="shared" si="5"/>
        <v>282.5</v>
      </c>
      <c r="F16" s="27">
        <f t="shared" si="0"/>
        <v>1108.5</v>
      </c>
      <c r="G16" s="27">
        <v>1448</v>
      </c>
      <c r="H16" s="27">
        <f t="shared" si="1"/>
        <v>-339.5</v>
      </c>
      <c r="I16" s="27">
        <v>1319</v>
      </c>
      <c r="J16" s="28">
        <f t="shared" si="2"/>
        <v>0.69716981132075473</v>
      </c>
      <c r="K16" s="28">
        <f t="shared" si="3"/>
        <v>0.91091160220994472</v>
      </c>
      <c r="L16" s="218">
        <f t="shared" si="4"/>
        <v>-0.21374179088918999</v>
      </c>
      <c r="M16" s="2"/>
      <c r="N16" s="2"/>
      <c r="O16" s="2"/>
      <c r="P16" s="2"/>
      <c r="Q16" s="2"/>
      <c r="R16" s="2"/>
      <c r="S16" s="2"/>
      <c r="T16" s="2"/>
      <c r="U16" s="2"/>
      <c r="V16" s="2"/>
      <c r="W16" s="2"/>
      <c r="X16" s="2"/>
      <c r="Y16" s="2"/>
      <c r="Z16" s="2"/>
      <c r="AA16" s="2"/>
      <c r="AB16" s="2"/>
      <c r="AC16" s="2"/>
      <c r="AD16" s="2"/>
    </row>
    <row r="17" spans="1:30" x14ac:dyDescent="0.3">
      <c r="A17" s="2"/>
      <c r="B17" s="5">
        <v>12</v>
      </c>
      <c r="C17" s="39">
        <f t="shared" si="5"/>
        <v>485</v>
      </c>
      <c r="D17" s="39">
        <f t="shared" si="5"/>
        <v>228</v>
      </c>
      <c r="E17" s="39">
        <f t="shared" si="5"/>
        <v>346.5</v>
      </c>
      <c r="F17" s="27">
        <f t="shared" si="0"/>
        <v>1059.5</v>
      </c>
      <c r="G17" s="27">
        <v>1590</v>
      </c>
      <c r="H17" s="27">
        <f t="shared" si="1"/>
        <v>-530.5</v>
      </c>
      <c r="I17" s="27">
        <v>1448</v>
      </c>
      <c r="J17" s="28">
        <f t="shared" si="2"/>
        <v>0.66635220125786165</v>
      </c>
      <c r="K17" s="28">
        <f t="shared" si="3"/>
        <v>1</v>
      </c>
      <c r="L17" s="218">
        <f t="shared" si="4"/>
        <v>-0.33364779874213835</v>
      </c>
      <c r="M17" s="2"/>
      <c r="N17" s="2"/>
      <c r="O17" s="2"/>
      <c r="P17" s="2"/>
      <c r="Q17" s="2"/>
      <c r="R17" s="2"/>
      <c r="S17" s="2"/>
      <c r="T17" s="2"/>
      <c r="U17" s="2"/>
      <c r="V17" s="2"/>
      <c r="W17" s="2"/>
      <c r="X17" s="2"/>
      <c r="Y17" s="2"/>
      <c r="Z17" s="2"/>
      <c r="AA17" s="2"/>
      <c r="AB17" s="2"/>
      <c r="AC17" s="2"/>
      <c r="AD17" s="2"/>
    </row>
    <row r="18" spans="1:30" x14ac:dyDescent="0.3">
      <c r="A18" s="2"/>
      <c r="B18" s="4"/>
      <c r="C18" s="302"/>
      <c r="D18" s="302"/>
      <c r="E18" s="302"/>
      <c r="F18" s="267"/>
      <c r="G18" s="267"/>
      <c r="H18" s="267"/>
      <c r="I18" s="267"/>
      <c r="J18" s="268"/>
      <c r="K18" s="268"/>
      <c r="L18" s="2"/>
      <c r="M18" s="2"/>
      <c r="N18" s="2"/>
      <c r="O18" s="2"/>
      <c r="P18" s="2"/>
      <c r="Q18" s="2"/>
      <c r="R18" s="2"/>
      <c r="S18" s="2"/>
      <c r="T18" s="2"/>
      <c r="U18" s="2"/>
      <c r="V18" s="2"/>
      <c r="W18" s="2"/>
      <c r="X18" s="2"/>
      <c r="Y18" s="2"/>
      <c r="Z18" s="2"/>
      <c r="AA18" s="2"/>
      <c r="AB18" s="2"/>
      <c r="AC18" s="2"/>
      <c r="AD18" s="2"/>
    </row>
    <row r="19" spans="1:30" x14ac:dyDescent="0.3">
      <c r="A19" s="2"/>
      <c r="B19" s="292"/>
      <c r="C19" s="301"/>
      <c r="D19" s="301"/>
      <c r="E19" s="301"/>
      <c r="F19" s="298"/>
      <c r="G19" s="298"/>
      <c r="H19" s="267"/>
      <c r="I19" s="267"/>
      <c r="J19" s="268"/>
      <c r="K19" s="268"/>
      <c r="L19" s="2"/>
      <c r="M19" s="2"/>
      <c r="N19" s="2"/>
      <c r="O19" s="2"/>
      <c r="P19" s="2"/>
      <c r="Q19" s="2"/>
      <c r="R19" s="2"/>
      <c r="S19" s="2"/>
      <c r="T19" s="2"/>
      <c r="U19" s="2"/>
      <c r="V19" s="2"/>
      <c r="W19" s="2"/>
      <c r="X19" s="2"/>
      <c r="Y19" s="2"/>
      <c r="Z19" s="2"/>
      <c r="AA19" s="2"/>
      <c r="AB19" s="2"/>
      <c r="AC19" s="2"/>
      <c r="AD19" s="2"/>
    </row>
    <row r="20" spans="1:30" x14ac:dyDescent="0.3">
      <c r="A20" s="2"/>
      <c r="B20" s="443" t="s">
        <v>510</v>
      </c>
      <c r="C20" s="444"/>
      <c r="D20" s="444"/>
      <c r="E20" s="444"/>
      <c r="F20" s="444"/>
      <c r="G20" s="444"/>
      <c r="H20" s="444"/>
      <c r="I20" s="445"/>
      <c r="J20" s="254" t="s">
        <v>490</v>
      </c>
      <c r="K20" s="44" t="s">
        <v>26</v>
      </c>
      <c r="L20" s="233"/>
      <c r="M20" s="270"/>
      <c r="N20" s="2"/>
      <c r="O20" s="2"/>
      <c r="P20" s="2"/>
      <c r="Q20" s="2"/>
      <c r="R20" s="2"/>
      <c r="S20" s="2"/>
      <c r="T20" s="2"/>
      <c r="U20" s="2"/>
      <c r="V20" s="2"/>
      <c r="W20" s="2"/>
      <c r="X20" s="2"/>
      <c r="Y20" s="2"/>
      <c r="Z20" s="2"/>
      <c r="AA20" s="2"/>
      <c r="AB20" s="2"/>
      <c r="AC20" s="2"/>
      <c r="AD20" s="2"/>
    </row>
    <row r="21" spans="1:30" x14ac:dyDescent="0.3">
      <c r="A21" s="2"/>
      <c r="B21" s="35"/>
      <c r="C21" s="160" t="s">
        <v>41</v>
      </c>
      <c r="D21" s="160" t="s">
        <v>42</v>
      </c>
      <c r="E21" s="160" t="s">
        <v>43</v>
      </c>
      <c r="F21" s="36" t="s">
        <v>44</v>
      </c>
      <c r="G21" s="36" t="s">
        <v>44</v>
      </c>
      <c r="H21" s="36" t="s">
        <v>44</v>
      </c>
      <c r="I21" s="36" t="s">
        <v>44</v>
      </c>
      <c r="J21" s="42" t="s">
        <v>44</v>
      </c>
      <c r="K21" s="23" t="s">
        <v>29</v>
      </c>
      <c r="L21" s="23" t="s">
        <v>30</v>
      </c>
      <c r="M21" s="220"/>
      <c r="N21" s="2"/>
      <c r="O21" s="2"/>
      <c r="P21" s="2"/>
      <c r="Q21" s="2"/>
      <c r="R21" s="2"/>
      <c r="S21" s="2"/>
      <c r="T21" s="2"/>
      <c r="U21" s="2"/>
      <c r="V21" s="2"/>
      <c r="W21" s="2"/>
      <c r="X21" s="2"/>
      <c r="Y21" s="2"/>
      <c r="Z21" s="2"/>
      <c r="AA21" s="2"/>
      <c r="AB21" s="2"/>
      <c r="AC21" s="2"/>
      <c r="AD21" s="2"/>
    </row>
    <row r="22" spans="1:30" x14ac:dyDescent="0.3">
      <c r="A22" s="2"/>
      <c r="B22" s="253"/>
      <c r="C22" s="160" t="s">
        <v>209</v>
      </c>
      <c r="D22" s="160" t="s">
        <v>209</v>
      </c>
      <c r="E22" s="160" t="s">
        <v>209</v>
      </c>
      <c r="F22" s="253" t="s">
        <v>209</v>
      </c>
      <c r="G22" s="253" t="s">
        <v>210</v>
      </c>
      <c r="H22" s="253" t="s">
        <v>33</v>
      </c>
      <c r="I22" s="253" t="s">
        <v>31</v>
      </c>
      <c r="J22" s="255" t="s">
        <v>34</v>
      </c>
      <c r="K22" s="26" t="s">
        <v>2</v>
      </c>
      <c r="L22" s="26" t="s">
        <v>3</v>
      </c>
      <c r="M22" s="26" t="s">
        <v>154</v>
      </c>
      <c r="N22" s="2"/>
      <c r="O22" s="2"/>
      <c r="P22" s="2"/>
      <c r="Q22" s="2"/>
      <c r="R22" s="2"/>
      <c r="S22" s="2"/>
      <c r="T22" s="2"/>
      <c r="U22" s="2"/>
      <c r="V22" s="2"/>
      <c r="W22" s="2"/>
      <c r="X22" s="2"/>
      <c r="Y22" s="2"/>
      <c r="Z22" s="2"/>
      <c r="AA22" s="2"/>
      <c r="AB22" s="2"/>
      <c r="AC22" s="2"/>
      <c r="AD22" s="2"/>
    </row>
    <row r="23" spans="1:30" x14ac:dyDescent="0.3">
      <c r="A23" s="2"/>
      <c r="B23" s="5">
        <v>1</v>
      </c>
      <c r="C23" s="299">
        <v>39</v>
      </c>
      <c r="D23" s="299">
        <v>43</v>
      </c>
      <c r="E23" s="299">
        <v>166</v>
      </c>
      <c r="F23" s="201">
        <f>SUM(C23+D23+E23)</f>
        <v>248</v>
      </c>
      <c r="G23" s="274">
        <v>133</v>
      </c>
      <c r="H23" s="201">
        <f>SUM(F23-G23)</f>
        <v>115</v>
      </c>
      <c r="I23" s="27">
        <v>157</v>
      </c>
      <c r="J23" s="201">
        <v>324</v>
      </c>
      <c r="K23" s="41">
        <f>SUM(F23/G$34)</f>
        <v>0.155</v>
      </c>
      <c r="L23" s="41">
        <f>SUM(G23/G$34)</f>
        <v>8.3125000000000004E-2</v>
      </c>
      <c r="M23" s="218">
        <f>SUM(K23-L23)</f>
        <v>7.1874999999999994E-2</v>
      </c>
      <c r="N23" s="2"/>
      <c r="O23" s="2"/>
      <c r="P23" s="2"/>
      <c r="Q23" s="2"/>
      <c r="R23" s="2"/>
      <c r="S23" s="2"/>
      <c r="T23" s="2"/>
      <c r="U23" s="2"/>
      <c r="V23" s="2"/>
      <c r="W23" s="2"/>
      <c r="X23" s="2"/>
      <c r="Y23" s="2"/>
      <c r="Z23" s="2"/>
      <c r="AA23" s="2"/>
      <c r="AB23" s="2"/>
      <c r="AC23" s="2"/>
      <c r="AD23" s="2"/>
    </row>
    <row r="24" spans="1:30" x14ac:dyDescent="0.3">
      <c r="A24" s="2"/>
      <c r="B24" s="5">
        <v>2</v>
      </c>
      <c r="C24" s="299">
        <v>67</v>
      </c>
      <c r="D24" s="299">
        <v>75</v>
      </c>
      <c r="E24" s="299">
        <v>250</v>
      </c>
      <c r="F24" s="201">
        <f t="shared" ref="F24:F34" si="6">SUM(C24+D24+E24)</f>
        <v>392</v>
      </c>
      <c r="G24" s="274">
        <v>267</v>
      </c>
      <c r="H24" s="201">
        <f t="shared" ref="H24:H34" si="7">SUM(F24-G24)</f>
        <v>125</v>
      </c>
      <c r="I24" s="27">
        <v>294</v>
      </c>
      <c r="J24" s="201">
        <v>425</v>
      </c>
      <c r="K24" s="41">
        <f t="shared" ref="K24:K34" si="8">SUM(F24/G$34)</f>
        <v>0.245</v>
      </c>
      <c r="L24" s="41">
        <f t="shared" ref="L24:L34" si="9">SUM(G24/G$34)</f>
        <v>0.166875</v>
      </c>
      <c r="M24" s="218">
        <f t="shared" ref="M24:M34" si="10">SUM(K24-L24)</f>
        <v>7.8125E-2</v>
      </c>
      <c r="N24" s="2"/>
      <c r="O24" s="2"/>
      <c r="P24" s="2"/>
      <c r="Q24" s="2"/>
      <c r="R24" s="2"/>
      <c r="S24" s="2"/>
      <c r="T24" s="2"/>
      <c r="U24" s="2"/>
      <c r="V24" s="2"/>
      <c r="W24" s="2"/>
      <c r="X24" s="2"/>
      <c r="Y24" s="2"/>
      <c r="Z24" s="2"/>
      <c r="AA24" s="2"/>
      <c r="AB24" s="2"/>
      <c r="AC24" s="2"/>
      <c r="AD24" s="2"/>
    </row>
    <row r="25" spans="1:30" x14ac:dyDescent="0.3">
      <c r="A25" s="2"/>
      <c r="B25" s="5">
        <v>3</v>
      </c>
      <c r="C25" s="299">
        <v>77</v>
      </c>
      <c r="D25" s="299">
        <v>120</v>
      </c>
      <c r="E25" s="299">
        <v>262</v>
      </c>
      <c r="F25" s="201">
        <f t="shared" si="6"/>
        <v>459</v>
      </c>
      <c r="G25" s="274">
        <v>400</v>
      </c>
      <c r="H25" s="201">
        <f t="shared" si="7"/>
        <v>59</v>
      </c>
      <c r="I25" s="27">
        <v>404</v>
      </c>
      <c r="J25" s="201">
        <v>534</v>
      </c>
      <c r="K25" s="41">
        <f t="shared" si="8"/>
        <v>0.28687499999999999</v>
      </c>
      <c r="L25" s="41">
        <f t="shared" si="9"/>
        <v>0.25</v>
      </c>
      <c r="M25" s="218">
        <f t="shared" si="10"/>
        <v>3.6874999999999991E-2</v>
      </c>
      <c r="N25" s="2"/>
      <c r="O25" s="2"/>
      <c r="P25" s="2"/>
      <c r="Q25" s="2"/>
      <c r="R25" s="2"/>
      <c r="S25" s="2"/>
      <c r="T25" s="2"/>
      <c r="U25" s="2"/>
      <c r="V25" s="2"/>
      <c r="W25" s="2"/>
      <c r="X25" s="2"/>
      <c r="Y25" s="2"/>
      <c r="Z25" s="2"/>
      <c r="AA25" s="2"/>
      <c r="AB25" s="2"/>
      <c r="AC25" s="2"/>
      <c r="AD25" s="2"/>
    </row>
    <row r="26" spans="1:30" x14ac:dyDescent="0.3">
      <c r="A26" s="2"/>
      <c r="B26" s="5">
        <v>4</v>
      </c>
      <c r="C26" s="299">
        <v>113</v>
      </c>
      <c r="D26" s="299">
        <v>257</v>
      </c>
      <c r="E26" s="299">
        <v>244</v>
      </c>
      <c r="F26" s="201">
        <f t="shared" si="6"/>
        <v>614</v>
      </c>
      <c r="G26" s="274">
        <v>533</v>
      </c>
      <c r="H26" s="201">
        <f t="shared" si="7"/>
        <v>81</v>
      </c>
      <c r="I26" s="27">
        <v>527</v>
      </c>
      <c r="J26" s="201">
        <v>671</v>
      </c>
      <c r="K26" s="41">
        <f t="shared" si="8"/>
        <v>0.38374999999999998</v>
      </c>
      <c r="L26" s="41">
        <f t="shared" si="9"/>
        <v>0.333125</v>
      </c>
      <c r="M26" s="218">
        <f t="shared" si="10"/>
        <v>5.0624999999999976E-2</v>
      </c>
      <c r="N26" s="2"/>
      <c r="O26" s="2"/>
      <c r="P26" s="2"/>
      <c r="Q26" s="2"/>
      <c r="R26" s="2"/>
      <c r="S26" s="2"/>
      <c r="T26" s="2"/>
      <c r="U26" s="2"/>
      <c r="V26" s="2"/>
      <c r="W26" s="2"/>
      <c r="X26" s="2"/>
      <c r="Y26" s="2"/>
      <c r="Z26" s="2"/>
      <c r="AA26" s="2"/>
      <c r="AB26" s="2"/>
      <c r="AC26" s="2"/>
      <c r="AD26" s="2"/>
    </row>
    <row r="27" spans="1:30" x14ac:dyDescent="0.3">
      <c r="A27" s="2"/>
      <c r="B27" s="5">
        <v>5</v>
      </c>
      <c r="C27" s="299">
        <v>143</v>
      </c>
      <c r="D27" s="299">
        <v>300</v>
      </c>
      <c r="E27" s="299">
        <v>179</v>
      </c>
      <c r="F27" s="201">
        <f t="shared" si="6"/>
        <v>622</v>
      </c>
      <c r="G27" s="274">
        <v>667</v>
      </c>
      <c r="H27" s="201">
        <f t="shared" si="7"/>
        <v>-45</v>
      </c>
      <c r="I27" s="27">
        <v>681</v>
      </c>
      <c r="J27" s="201">
        <v>793</v>
      </c>
      <c r="K27" s="41">
        <f t="shared" si="8"/>
        <v>0.38874999999999998</v>
      </c>
      <c r="L27" s="41">
        <f t="shared" si="9"/>
        <v>0.416875</v>
      </c>
      <c r="M27" s="218">
        <f t="shared" si="10"/>
        <v>-2.8125000000000011E-2</v>
      </c>
      <c r="N27" s="2"/>
      <c r="O27" s="2"/>
      <c r="P27" s="2"/>
      <c r="Q27" s="2"/>
      <c r="R27" s="2"/>
      <c r="S27" s="2"/>
      <c r="T27" s="2"/>
      <c r="U27" s="2"/>
      <c r="V27" s="2"/>
      <c r="W27" s="2"/>
      <c r="X27" s="2"/>
      <c r="Y27" s="2"/>
      <c r="Z27" s="2"/>
      <c r="AA27" s="2"/>
      <c r="AB27" s="2"/>
      <c r="AC27" s="2"/>
      <c r="AD27" s="2"/>
    </row>
    <row r="28" spans="1:30" x14ac:dyDescent="0.3">
      <c r="A28" s="2"/>
      <c r="B28" s="5">
        <v>6</v>
      </c>
      <c r="C28" s="299">
        <v>145</v>
      </c>
      <c r="D28" s="299">
        <v>295</v>
      </c>
      <c r="E28" s="299">
        <v>91</v>
      </c>
      <c r="F28" s="201">
        <f t="shared" si="6"/>
        <v>531</v>
      </c>
      <c r="G28" s="274">
        <v>800</v>
      </c>
      <c r="H28" s="201">
        <f t="shared" si="7"/>
        <v>-269</v>
      </c>
      <c r="I28" s="27">
        <v>798.5</v>
      </c>
      <c r="J28" s="201">
        <v>833</v>
      </c>
      <c r="K28" s="41">
        <f t="shared" si="8"/>
        <v>0.33187499999999998</v>
      </c>
      <c r="L28" s="41">
        <f t="shared" si="9"/>
        <v>0.5</v>
      </c>
      <c r="M28" s="218">
        <f t="shared" si="10"/>
        <v>-0.16812500000000002</v>
      </c>
      <c r="N28" s="2"/>
      <c r="O28" s="2"/>
      <c r="P28" s="2"/>
      <c r="Q28" s="2"/>
      <c r="R28" s="2"/>
      <c r="S28" s="2"/>
      <c r="T28" s="2"/>
      <c r="U28" s="2"/>
      <c r="V28" s="2"/>
      <c r="W28" s="2"/>
      <c r="X28" s="2"/>
      <c r="Y28" s="2"/>
      <c r="Z28" s="2"/>
      <c r="AA28" s="2"/>
      <c r="AB28" s="2"/>
      <c r="AC28" s="2"/>
      <c r="AD28" s="2"/>
    </row>
    <row r="29" spans="1:30" x14ac:dyDescent="0.3">
      <c r="A29" s="2"/>
      <c r="B29" s="5">
        <v>7</v>
      </c>
      <c r="C29" s="299">
        <v>169</v>
      </c>
      <c r="D29" s="299">
        <v>304</v>
      </c>
      <c r="E29" s="299">
        <v>151</v>
      </c>
      <c r="F29" s="201">
        <f t="shared" si="6"/>
        <v>624</v>
      </c>
      <c r="G29" s="274">
        <v>933</v>
      </c>
      <c r="H29" s="201">
        <f t="shared" si="7"/>
        <v>-309</v>
      </c>
      <c r="I29" s="27">
        <v>911.5</v>
      </c>
      <c r="J29" s="201">
        <v>888</v>
      </c>
      <c r="K29" s="41">
        <f t="shared" si="8"/>
        <v>0.39</v>
      </c>
      <c r="L29" s="41">
        <f t="shared" si="9"/>
        <v>0.583125</v>
      </c>
      <c r="M29" s="218">
        <f t="shared" si="10"/>
        <v>-0.19312499999999999</v>
      </c>
      <c r="N29" s="2"/>
      <c r="O29" s="2"/>
      <c r="P29" s="2"/>
      <c r="Q29" s="2"/>
      <c r="R29" s="2"/>
      <c r="S29" s="2"/>
      <c r="T29" s="2"/>
      <c r="U29" s="2"/>
      <c r="V29" s="2"/>
      <c r="W29" s="2"/>
      <c r="X29" s="2"/>
      <c r="Y29" s="2"/>
      <c r="Z29" s="2"/>
      <c r="AA29" s="2"/>
      <c r="AB29" s="2"/>
      <c r="AC29" s="2"/>
      <c r="AD29" s="2"/>
    </row>
    <row r="30" spans="1:30" x14ac:dyDescent="0.3">
      <c r="A30" s="2"/>
      <c r="B30" s="5">
        <v>8</v>
      </c>
      <c r="C30" s="299">
        <v>161</v>
      </c>
      <c r="D30" s="299">
        <v>260</v>
      </c>
      <c r="E30" s="299">
        <v>158</v>
      </c>
      <c r="F30" s="201">
        <f t="shared" si="6"/>
        <v>579</v>
      </c>
      <c r="G30" s="274">
        <v>1067</v>
      </c>
      <c r="H30" s="201">
        <f t="shared" si="7"/>
        <v>-488</v>
      </c>
      <c r="I30" s="27">
        <v>1015.5</v>
      </c>
      <c r="J30" s="201">
        <v>1019</v>
      </c>
      <c r="K30" s="41">
        <f t="shared" si="8"/>
        <v>0.361875</v>
      </c>
      <c r="L30" s="41">
        <f t="shared" si="9"/>
        <v>0.666875</v>
      </c>
      <c r="M30" s="218">
        <f t="shared" si="10"/>
        <v>-0.30499999999999999</v>
      </c>
      <c r="N30" s="2"/>
      <c r="O30" s="2"/>
      <c r="P30" s="2"/>
      <c r="Q30" s="2"/>
      <c r="R30" s="2"/>
      <c r="S30" s="2"/>
      <c r="T30" s="2"/>
      <c r="U30" s="2"/>
      <c r="V30" s="2"/>
      <c r="W30" s="2"/>
      <c r="X30" s="2"/>
      <c r="Y30" s="2"/>
      <c r="Z30" s="2"/>
      <c r="AA30" s="2"/>
      <c r="AB30" s="2"/>
      <c r="AC30" s="2"/>
      <c r="AD30" s="2"/>
    </row>
    <row r="31" spans="1:30" x14ac:dyDescent="0.3">
      <c r="A31" s="2"/>
      <c r="B31" s="5">
        <v>9</v>
      </c>
      <c r="C31" s="299"/>
      <c r="D31" s="299"/>
      <c r="E31" s="299"/>
      <c r="F31" s="201">
        <f t="shared" si="6"/>
        <v>0</v>
      </c>
      <c r="G31" s="274">
        <v>1200</v>
      </c>
      <c r="H31" s="201">
        <f t="shared" si="7"/>
        <v>-1200</v>
      </c>
      <c r="I31" s="27">
        <v>1135.5</v>
      </c>
      <c r="J31" s="201">
        <v>1121</v>
      </c>
      <c r="K31" s="41">
        <f t="shared" si="8"/>
        <v>0</v>
      </c>
      <c r="L31" s="41">
        <f t="shared" si="9"/>
        <v>0.75</v>
      </c>
      <c r="M31" s="218">
        <f t="shared" si="10"/>
        <v>-0.75</v>
      </c>
      <c r="N31" s="2"/>
      <c r="O31" s="2"/>
      <c r="P31" s="2"/>
      <c r="Q31" s="2"/>
      <c r="R31" s="2"/>
      <c r="S31" s="2"/>
      <c r="T31" s="2"/>
      <c r="U31" s="2"/>
      <c r="V31" s="2"/>
      <c r="W31" s="2"/>
      <c r="X31" s="2"/>
      <c r="Y31" s="2"/>
      <c r="Z31" s="2"/>
      <c r="AA31" s="2"/>
      <c r="AB31" s="2"/>
      <c r="AC31" s="2"/>
      <c r="AD31" s="2"/>
    </row>
    <row r="32" spans="1:30" x14ac:dyDescent="0.3">
      <c r="A32" s="2"/>
      <c r="B32" s="5">
        <v>10</v>
      </c>
      <c r="C32" s="299"/>
      <c r="D32" s="299"/>
      <c r="E32" s="299"/>
      <c r="F32" s="201">
        <f t="shared" si="6"/>
        <v>0</v>
      </c>
      <c r="G32" s="274">
        <v>1333</v>
      </c>
      <c r="H32" s="201">
        <f t="shared" si="7"/>
        <v>-1333</v>
      </c>
      <c r="I32" s="27">
        <v>991.5</v>
      </c>
      <c r="J32" s="201">
        <v>1121</v>
      </c>
      <c r="K32" s="41">
        <f t="shared" si="8"/>
        <v>0</v>
      </c>
      <c r="L32" s="41">
        <f t="shared" si="9"/>
        <v>0.833125</v>
      </c>
      <c r="M32" s="218">
        <f t="shared" si="10"/>
        <v>-0.833125</v>
      </c>
      <c r="N32" s="2"/>
      <c r="O32" s="2"/>
      <c r="P32" s="2"/>
      <c r="Q32" s="2"/>
      <c r="R32" s="2"/>
      <c r="S32" s="2"/>
      <c r="T32" s="2"/>
      <c r="U32" s="2"/>
      <c r="V32" s="2"/>
      <c r="W32" s="2"/>
      <c r="X32" s="2"/>
      <c r="Y32" s="2"/>
      <c r="Z32" s="2"/>
      <c r="AA32" s="2"/>
      <c r="AB32" s="2"/>
      <c r="AC32" s="2"/>
      <c r="AD32" s="2"/>
    </row>
    <row r="33" spans="1:30" x14ac:dyDescent="0.3">
      <c r="A33" s="2"/>
      <c r="B33" s="5">
        <v>11</v>
      </c>
      <c r="C33" s="299"/>
      <c r="D33" s="299"/>
      <c r="E33" s="299"/>
      <c r="F33" s="201">
        <f t="shared" si="6"/>
        <v>0</v>
      </c>
      <c r="G33" s="274">
        <v>1467</v>
      </c>
      <c r="H33" s="201">
        <f t="shared" si="7"/>
        <v>-1467</v>
      </c>
      <c r="I33" s="27">
        <v>1108.5</v>
      </c>
      <c r="J33" s="201">
        <v>1319</v>
      </c>
      <c r="K33" s="41">
        <f t="shared" si="8"/>
        <v>0</v>
      </c>
      <c r="L33" s="41">
        <f t="shared" si="9"/>
        <v>0.916875</v>
      </c>
      <c r="M33" s="218">
        <f t="shared" si="10"/>
        <v>-0.916875</v>
      </c>
      <c r="N33" s="2"/>
      <c r="O33" s="2"/>
      <c r="P33" s="2"/>
      <c r="Q33" s="2"/>
      <c r="R33" s="2"/>
      <c r="S33" s="2"/>
      <c r="T33" s="2"/>
      <c r="U33" s="2"/>
      <c r="V33" s="2"/>
      <c r="W33" s="2"/>
      <c r="X33" s="2"/>
      <c r="Y33" s="2"/>
      <c r="Z33" s="2"/>
      <c r="AA33" s="2"/>
      <c r="AB33" s="2"/>
      <c r="AC33" s="2"/>
      <c r="AD33" s="2"/>
    </row>
    <row r="34" spans="1:30" x14ac:dyDescent="0.3">
      <c r="A34" s="2"/>
      <c r="B34" s="5">
        <v>12</v>
      </c>
      <c r="C34" s="300"/>
      <c r="D34" s="300"/>
      <c r="E34" s="300"/>
      <c r="F34" s="201">
        <f t="shared" si="6"/>
        <v>0</v>
      </c>
      <c r="G34" s="274">
        <v>1600</v>
      </c>
      <c r="H34" s="201">
        <f t="shared" si="7"/>
        <v>-1600</v>
      </c>
      <c r="I34" s="27">
        <v>1059.5</v>
      </c>
      <c r="J34" s="201">
        <v>1448</v>
      </c>
      <c r="K34" s="41">
        <f t="shared" si="8"/>
        <v>0</v>
      </c>
      <c r="L34" s="41">
        <f t="shared" si="9"/>
        <v>1</v>
      </c>
      <c r="M34" s="218">
        <f t="shared" si="10"/>
        <v>-1</v>
      </c>
      <c r="N34" s="2"/>
      <c r="O34" s="2"/>
      <c r="P34" s="2"/>
      <c r="Q34" s="2"/>
      <c r="R34" s="2"/>
      <c r="S34" s="2"/>
      <c r="T34" s="2"/>
      <c r="U34" s="2"/>
      <c r="V34" s="2"/>
      <c r="W34" s="2"/>
      <c r="X34" s="2"/>
      <c r="Y34" s="2"/>
      <c r="Z34" s="2"/>
      <c r="AA34" s="2"/>
      <c r="AB34" s="2"/>
      <c r="AC34" s="2"/>
      <c r="AD34" s="2"/>
    </row>
    <row r="35" spans="1:30" x14ac:dyDescent="0.3">
      <c r="A35" s="2"/>
      <c r="B35" s="4"/>
      <c r="C35" s="302"/>
      <c r="D35" s="302"/>
      <c r="E35" s="302"/>
      <c r="F35" s="267"/>
      <c r="G35" s="267"/>
      <c r="H35" s="267"/>
      <c r="I35" s="267"/>
      <c r="J35" s="268"/>
      <c r="K35" s="268"/>
      <c r="L35" s="2"/>
      <c r="M35" s="2"/>
      <c r="N35" s="2"/>
      <c r="O35" s="2"/>
      <c r="P35" s="2"/>
      <c r="Q35" s="2"/>
      <c r="R35" s="2"/>
      <c r="S35" s="2"/>
      <c r="T35" s="2"/>
      <c r="U35" s="2"/>
      <c r="V35" s="2"/>
      <c r="W35" s="2"/>
      <c r="X35" s="2"/>
      <c r="Y35" s="2"/>
      <c r="Z35" s="2"/>
      <c r="AA35" s="2"/>
      <c r="AB35" s="2"/>
      <c r="AC35" s="2"/>
      <c r="AD35" s="2"/>
    </row>
    <row r="36" spans="1:30" x14ac:dyDescent="0.3">
      <c r="A36" s="2"/>
      <c r="B36" s="4"/>
      <c r="C36" s="302"/>
      <c r="D36" s="302"/>
      <c r="E36" s="302"/>
      <c r="F36" s="267"/>
      <c r="G36" s="267"/>
      <c r="H36" s="267"/>
      <c r="I36" s="267"/>
      <c r="J36" s="268"/>
      <c r="K36" s="268"/>
      <c r="L36" s="2"/>
      <c r="M36" s="2"/>
      <c r="N36" s="2"/>
      <c r="O36" s="2"/>
      <c r="P36" s="2"/>
      <c r="Q36" s="2"/>
      <c r="R36" s="2"/>
      <c r="S36" s="2"/>
      <c r="T36" s="2"/>
      <c r="U36" s="2"/>
      <c r="V36" s="2"/>
      <c r="W36" s="2"/>
      <c r="X36" s="2"/>
      <c r="Y36" s="2"/>
      <c r="Z36" s="2"/>
      <c r="AA36" s="2"/>
      <c r="AB36" s="2"/>
      <c r="AC36" s="2"/>
      <c r="AD36" s="2"/>
    </row>
    <row r="37" spans="1:30" x14ac:dyDescent="0.3">
      <c r="A37" s="2"/>
      <c r="B37" s="4"/>
      <c r="C37" s="302"/>
      <c r="D37" s="302"/>
      <c r="E37" s="302"/>
      <c r="F37" s="267"/>
      <c r="G37" s="267"/>
      <c r="H37" s="267"/>
      <c r="I37" s="267"/>
      <c r="J37" s="268"/>
      <c r="K37" s="268"/>
      <c r="L37" s="2"/>
      <c r="M37" s="2"/>
      <c r="N37" s="2"/>
      <c r="O37" s="2"/>
      <c r="P37" s="2"/>
      <c r="Q37" s="2"/>
      <c r="R37" s="2"/>
      <c r="S37" s="2"/>
      <c r="T37" s="2"/>
      <c r="U37" s="2"/>
      <c r="V37" s="2"/>
      <c r="W37" s="2"/>
      <c r="X37" s="2"/>
      <c r="Y37" s="2"/>
      <c r="Z37" s="2"/>
      <c r="AA37" s="2"/>
      <c r="AB37" s="2"/>
      <c r="AC37" s="2"/>
      <c r="AD37" s="2"/>
    </row>
    <row r="38" spans="1:30" x14ac:dyDescent="0.3">
      <c r="A38" s="2"/>
      <c r="B38" s="4"/>
      <c r="C38" s="302"/>
      <c r="D38" s="302"/>
      <c r="E38" s="302"/>
      <c r="F38" s="267"/>
      <c r="G38" s="267"/>
      <c r="H38" s="267"/>
      <c r="I38" s="267"/>
      <c r="J38" s="268"/>
      <c r="K38" s="268"/>
      <c r="L38" s="2"/>
      <c r="M38" s="2"/>
      <c r="N38" s="2"/>
      <c r="O38" s="2"/>
      <c r="P38" s="2"/>
      <c r="Q38" s="2"/>
      <c r="R38" s="2"/>
      <c r="S38" s="2"/>
      <c r="T38" s="2"/>
      <c r="U38" s="2"/>
      <c r="V38" s="2"/>
      <c r="W38" s="2"/>
      <c r="X38" s="2"/>
      <c r="Y38" s="2"/>
      <c r="Z38" s="2"/>
      <c r="AA38" s="2"/>
      <c r="AB38" s="2"/>
      <c r="AC38" s="2"/>
      <c r="AD38" s="2"/>
    </row>
    <row r="39" spans="1:30" ht="15" customHeight="1" x14ac:dyDescent="0.3">
      <c r="A39" s="2"/>
      <c r="B39" s="431" t="s">
        <v>49</v>
      </c>
      <c r="C39" s="431"/>
      <c r="D39" s="431"/>
      <c r="E39" s="431"/>
      <c r="F39" s="431"/>
      <c r="G39" s="431"/>
      <c r="H39" s="2"/>
      <c r="I39" s="431" t="s">
        <v>49</v>
      </c>
      <c r="J39" s="431"/>
      <c r="K39" s="431"/>
      <c r="L39" s="431"/>
      <c r="M39" s="431"/>
      <c r="N39" s="431"/>
      <c r="O39" s="2"/>
      <c r="P39" s="2"/>
      <c r="Q39" s="2"/>
      <c r="R39" s="2"/>
      <c r="S39" s="2"/>
      <c r="T39" s="2"/>
      <c r="U39" s="2"/>
      <c r="V39" s="2"/>
      <c r="W39" s="2"/>
      <c r="X39" s="2"/>
      <c r="Y39" s="2"/>
      <c r="Z39" s="2"/>
      <c r="AA39" s="2"/>
      <c r="AB39" s="2"/>
      <c r="AC39" s="2"/>
      <c r="AD39" s="2"/>
    </row>
    <row r="40" spans="1:30" x14ac:dyDescent="0.3">
      <c r="A40" s="2"/>
      <c r="B40" s="35"/>
      <c r="C40" s="24" t="s">
        <v>41</v>
      </c>
      <c r="D40" s="24" t="s">
        <v>42</v>
      </c>
      <c r="E40" s="24" t="s">
        <v>43</v>
      </c>
      <c r="F40" s="36" t="s">
        <v>44</v>
      </c>
      <c r="G40" s="36" t="s">
        <v>44</v>
      </c>
      <c r="H40" s="2"/>
      <c r="I40" s="35"/>
      <c r="J40" s="253" t="s">
        <v>41</v>
      </c>
      <c r="K40" s="253" t="s">
        <v>42</v>
      </c>
      <c r="L40" s="253" t="s">
        <v>43</v>
      </c>
      <c r="M40" s="36" t="s">
        <v>44</v>
      </c>
      <c r="N40" s="36" t="s">
        <v>44</v>
      </c>
      <c r="O40" s="2"/>
      <c r="P40" s="2"/>
      <c r="Q40" s="2"/>
      <c r="R40" s="2"/>
      <c r="S40" s="2"/>
      <c r="T40" s="2"/>
      <c r="U40" s="2"/>
      <c r="V40" s="2"/>
      <c r="W40" s="2"/>
      <c r="X40" s="2"/>
      <c r="Y40" s="2"/>
      <c r="Z40" s="2"/>
      <c r="AA40" s="2"/>
      <c r="AB40" s="2"/>
      <c r="AC40" s="2"/>
      <c r="AD40" s="2"/>
    </row>
    <row r="41" spans="1:30" x14ac:dyDescent="0.3">
      <c r="A41" s="2"/>
      <c r="B41" s="30"/>
      <c r="C41" s="30" t="s">
        <v>31</v>
      </c>
      <c r="D41" s="30" t="s">
        <v>31</v>
      </c>
      <c r="E41" s="30" t="s">
        <v>31</v>
      </c>
      <c r="F41" s="30" t="s">
        <v>31</v>
      </c>
      <c r="G41" s="30" t="s">
        <v>32</v>
      </c>
      <c r="H41" s="2"/>
      <c r="I41" s="30"/>
      <c r="J41" s="30" t="s">
        <v>209</v>
      </c>
      <c r="K41" s="30" t="s">
        <v>209</v>
      </c>
      <c r="L41" s="30" t="s">
        <v>209</v>
      </c>
      <c r="M41" s="30" t="s">
        <v>209</v>
      </c>
      <c r="N41" s="30" t="s">
        <v>210</v>
      </c>
      <c r="O41" s="2"/>
      <c r="P41" s="2"/>
      <c r="Q41" s="2"/>
      <c r="R41" s="2"/>
      <c r="S41" s="2"/>
      <c r="T41" s="2"/>
      <c r="U41" s="2"/>
      <c r="V41" s="2"/>
      <c r="W41" s="2"/>
      <c r="X41" s="2"/>
      <c r="Y41" s="2"/>
      <c r="Z41" s="2"/>
      <c r="AA41" s="2"/>
      <c r="AB41" s="2"/>
      <c r="AC41" s="2"/>
      <c r="AD41" s="2"/>
    </row>
    <row r="42" spans="1:30" x14ac:dyDescent="0.3">
      <c r="A42" s="2"/>
      <c r="B42" s="24" t="s">
        <v>45</v>
      </c>
      <c r="C42" s="37">
        <v>15382</v>
      </c>
      <c r="D42" s="37">
        <v>10060</v>
      </c>
      <c r="E42" s="37">
        <v>14599</v>
      </c>
      <c r="F42" s="37">
        <f>SUM(C42:E42)</f>
        <v>40041</v>
      </c>
      <c r="G42" s="37">
        <v>40141</v>
      </c>
      <c r="H42" s="2"/>
      <c r="I42" s="253" t="s">
        <v>45</v>
      </c>
      <c r="J42" s="303">
        <v>15867</v>
      </c>
      <c r="K42" s="303">
        <v>10288</v>
      </c>
      <c r="L42" s="303">
        <v>14946</v>
      </c>
      <c r="M42" s="303">
        <f>SUM(J42:L42)</f>
        <v>41101</v>
      </c>
      <c r="N42" s="303">
        <v>40141</v>
      </c>
      <c r="O42" s="2"/>
      <c r="P42" s="2"/>
      <c r="Q42" s="2"/>
      <c r="R42" s="2"/>
      <c r="S42" s="2"/>
      <c r="T42" s="2"/>
      <c r="U42" s="2"/>
      <c r="V42" s="2"/>
      <c r="W42" s="2"/>
      <c r="X42" s="2"/>
      <c r="Y42" s="2"/>
      <c r="Z42" s="2"/>
      <c r="AA42" s="2"/>
      <c r="AB42" s="2"/>
      <c r="AC42" s="2"/>
      <c r="AD42" s="2"/>
    </row>
    <row r="43" spans="1:30" x14ac:dyDescent="0.3">
      <c r="A43" s="2"/>
      <c r="B43" s="5">
        <v>1</v>
      </c>
      <c r="C43" s="27">
        <v>73</v>
      </c>
      <c r="D43" s="27">
        <v>51</v>
      </c>
      <c r="E43" s="27">
        <v>33</v>
      </c>
      <c r="F43" s="27">
        <f>SUM(C43+D43+E43)</f>
        <v>157</v>
      </c>
      <c r="G43" s="27">
        <f>SUM(G6)</f>
        <v>356</v>
      </c>
      <c r="H43" s="2"/>
      <c r="I43" s="152">
        <v>1</v>
      </c>
      <c r="J43" s="294">
        <v>39</v>
      </c>
      <c r="K43" s="294">
        <v>43</v>
      </c>
      <c r="L43" s="294">
        <v>166</v>
      </c>
      <c r="M43" s="214">
        <f>SUM(J43+K43+L43)</f>
        <v>248</v>
      </c>
      <c r="N43" s="214">
        <f>SUM(G23)</f>
        <v>133</v>
      </c>
      <c r="O43" s="2"/>
      <c r="P43" s="2"/>
      <c r="Q43" s="2"/>
      <c r="R43" s="2"/>
      <c r="S43" s="2"/>
      <c r="T43" s="2"/>
      <c r="U43" s="2"/>
      <c r="V43" s="2"/>
      <c r="W43" s="2"/>
      <c r="X43" s="2"/>
      <c r="Y43" s="2"/>
      <c r="Z43" s="2"/>
      <c r="AA43" s="2"/>
      <c r="AB43" s="2"/>
      <c r="AC43" s="2"/>
      <c r="AD43" s="2"/>
    </row>
    <row r="44" spans="1:30" x14ac:dyDescent="0.3">
      <c r="A44" s="2"/>
      <c r="B44" s="5">
        <v>2</v>
      </c>
      <c r="C44" s="27">
        <v>60</v>
      </c>
      <c r="D44" s="27">
        <v>48</v>
      </c>
      <c r="E44" s="27">
        <v>29</v>
      </c>
      <c r="F44" s="27">
        <f t="shared" ref="F44:F54" si="11">SUM(C44+D44+E44)</f>
        <v>137</v>
      </c>
      <c r="G44" s="27">
        <f t="shared" ref="G44:G54" si="12">SUM(G7-G6)</f>
        <v>111</v>
      </c>
      <c r="H44" s="2"/>
      <c r="I44" s="152">
        <v>2</v>
      </c>
      <c r="J44" s="294">
        <v>28</v>
      </c>
      <c r="K44" s="294">
        <v>32</v>
      </c>
      <c r="L44" s="294">
        <v>84</v>
      </c>
      <c r="M44" s="214">
        <f t="shared" ref="M44:M54" si="13">SUM(J44+K44+L44)</f>
        <v>144</v>
      </c>
      <c r="N44" s="214">
        <f>SUM(G24-G23)</f>
        <v>134</v>
      </c>
      <c r="O44" s="2"/>
      <c r="P44" s="2"/>
      <c r="Q44" s="2"/>
      <c r="R44" s="2"/>
      <c r="S44" s="2"/>
      <c r="T44" s="2"/>
      <c r="U44" s="2"/>
      <c r="V44" s="2"/>
      <c r="W44" s="2"/>
      <c r="X44" s="2"/>
      <c r="Y44" s="2"/>
      <c r="Z44" s="2"/>
      <c r="AA44" s="2"/>
      <c r="AB44" s="2"/>
      <c r="AC44" s="2"/>
      <c r="AD44" s="2"/>
    </row>
    <row r="45" spans="1:30" x14ac:dyDescent="0.3">
      <c r="A45" s="2"/>
      <c r="B45" s="5">
        <v>3</v>
      </c>
      <c r="C45" s="27">
        <v>47</v>
      </c>
      <c r="D45" s="27">
        <v>32</v>
      </c>
      <c r="E45" s="27">
        <v>31</v>
      </c>
      <c r="F45" s="27">
        <f t="shared" si="11"/>
        <v>110</v>
      </c>
      <c r="G45" s="27">
        <f t="shared" si="12"/>
        <v>119</v>
      </c>
      <c r="H45" s="2"/>
      <c r="I45" s="152">
        <v>3</v>
      </c>
      <c r="J45" s="294">
        <v>10</v>
      </c>
      <c r="K45" s="294">
        <v>45</v>
      </c>
      <c r="L45" s="294">
        <v>12</v>
      </c>
      <c r="M45" s="214">
        <f t="shared" si="13"/>
        <v>67</v>
      </c>
      <c r="N45" s="214">
        <f t="shared" ref="N45:N54" si="14">SUM(G25-G24)</f>
        <v>133</v>
      </c>
      <c r="O45" s="2"/>
      <c r="P45" s="2"/>
      <c r="Q45" s="2"/>
      <c r="R45" s="2"/>
      <c r="S45" s="2"/>
      <c r="T45" s="2"/>
      <c r="U45" s="2"/>
      <c r="V45" s="2"/>
      <c r="W45" s="2"/>
      <c r="X45" s="2"/>
      <c r="Y45" s="2"/>
      <c r="Z45" s="2"/>
      <c r="AA45" s="2"/>
      <c r="AB45" s="2"/>
      <c r="AC45" s="2"/>
      <c r="AD45" s="2"/>
    </row>
    <row r="46" spans="1:30" x14ac:dyDescent="0.3">
      <c r="A46" s="2"/>
      <c r="B46" s="5">
        <v>4</v>
      </c>
      <c r="C46" s="27">
        <v>37</v>
      </c>
      <c r="D46" s="27">
        <v>58</v>
      </c>
      <c r="E46" s="27">
        <v>28</v>
      </c>
      <c r="F46" s="27">
        <f t="shared" si="11"/>
        <v>123</v>
      </c>
      <c r="G46" s="27">
        <f t="shared" si="12"/>
        <v>150</v>
      </c>
      <c r="H46" s="2"/>
      <c r="I46" s="152">
        <v>4</v>
      </c>
      <c r="J46" s="294">
        <v>36</v>
      </c>
      <c r="K46" s="294">
        <v>137</v>
      </c>
      <c r="L46" s="294">
        <v>-18</v>
      </c>
      <c r="M46" s="214">
        <f t="shared" si="13"/>
        <v>155</v>
      </c>
      <c r="N46" s="214">
        <f t="shared" si="14"/>
        <v>133</v>
      </c>
      <c r="O46" s="2"/>
      <c r="P46" s="2"/>
      <c r="Q46" s="2"/>
      <c r="R46" s="2"/>
      <c r="S46" s="2"/>
      <c r="T46" s="2"/>
      <c r="U46" s="2"/>
      <c r="V46" s="2"/>
      <c r="W46" s="2"/>
      <c r="X46" s="2"/>
      <c r="Y46" s="2"/>
      <c r="Z46" s="2"/>
      <c r="AA46" s="2"/>
      <c r="AB46" s="2"/>
      <c r="AC46" s="2"/>
      <c r="AD46" s="2"/>
    </row>
    <row r="47" spans="1:30" x14ac:dyDescent="0.3">
      <c r="A47" s="2"/>
      <c r="B47" s="5">
        <v>5</v>
      </c>
      <c r="C47" s="27">
        <v>42</v>
      </c>
      <c r="D47" s="27">
        <v>82</v>
      </c>
      <c r="E47" s="27">
        <v>30</v>
      </c>
      <c r="F47" s="27">
        <f t="shared" si="11"/>
        <v>154</v>
      </c>
      <c r="G47" s="27">
        <f t="shared" si="12"/>
        <v>135</v>
      </c>
      <c r="H47" s="2"/>
      <c r="I47" s="152">
        <v>5</v>
      </c>
      <c r="J47" s="294">
        <v>30</v>
      </c>
      <c r="K47" s="294">
        <v>43</v>
      </c>
      <c r="L47" s="294">
        <v>-65</v>
      </c>
      <c r="M47" s="214">
        <f t="shared" si="13"/>
        <v>8</v>
      </c>
      <c r="N47" s="214">
        <f t="shared" si="14"/>
        <v>134</v>
      </c>
      <c r="O47" s="2"/>
      <c r="P47" s="2"/>
      <c r="Q47" s="2"/>
      <c r="R47" s="2"/>
      <c r="S47" s="2"/>
      <c r="T47" s="2"/>
      <c r="U47" s="2"/>
      <c r="V47" s="2"/>
      <c r="W47" s="2"/>
      <c r="X47" s="2"/>
      <c r="Y47" s="2"/>
      <c r="Z47" s="2"/>
      <c r="AA47" s="2"/>
      <c r="AB47" s="2"/>
      <c r="AC47" s="2"/>
      <c r="AD47" s="2"/>
    </row>
    <row r="48" spans="1:30" x14ac:dyDescent="0.3">
      <c r="A48" s="2"/>
      <c r="B48" s="5">
        <v>6</v>
      </c>
      <c r="C48" s="27">
        <v>38</v>
      </c>
      <c r="D48" s="27">
        <v>50</v>
      </c>
      <c r="E48" s="27">
        <v>29.5</v>
      </c>
      <c r="F48" s="27">
        <f t="shared" si="11"/>
        <v>117.5</v>
      </c>
      <c r="G48" s="27">
        <f t="shared" si="12"/>
        <v>43</v>
      </c>
      <c r="H48" s="2"/>
      <c r="I48" s="152">
        <v>6</v>
      </c>
      <c r="J48" s="294">
        <v>2</v>
      </c>
      <c r="K48" s="294">
        <v>-5</v>
      </c>
      <c r="L48" s="294">
        <v>-88</v>
      </c>
      <c r="M48" s="214">
        <f t="shared" si="13"/>
        <v>-91</v>
      </c>
      <c r="N48" s="214">
        <f t="shared" si="14"/>
        <v>133</v>
      </c>
      <c r="O48" s="2"/>
      <c r="P48" s="2"/>
      <c r="Q48" s="2"/>
      <c r="R48" s="2"/>
      <c r="S48" s="2"/>
      <c r="T48" s="2"/>
      <c r="U48" s="2"/>
      <c r="V48" s="2"/>
      <c r="W48" s="2"/>
      <c r="X48" s="2"/>
      <c r="Y48" s="2"/>
      <c r="Z48" s="2"/>
      <c r="AA48" s="2"/>
      <c r="AB48" s="2"/>
      <c r="AC48" s="2"/>
      <c r="AD48" s="2"/>
    </row>
    <row r="49" spans="1:30" x14ac:dyDescent="0.3">
      <c r="A49" s="2"/>
      <c r="B49" s="5">
        <v>7</v>
      </c>
      <c r="C49" s="27">
        <v>33</v>
      </c>
      <c r="D49" s="27">
        <v>50</v>
      </c>
      <c r="E49" s="27">
        <v>30</v>
      </c>
      <c r="F49" s="27">
        <f t="shared" si="11"/>
        <v>113</v>
      </c>
      <c r="G49" s="27">
        <f t="shared" si="12"/>
        <v>61</v>
      </c>
      <c r="H49" s="2"/>
      <c r="I49" s="152">
        <v>7</v>
      </c>
      <c r="J49" s="294">
        <v>24</v>
      </c>
      <c r="K49" s="294">
        <v>9</v>
      </c>
      <c r="L49" s="294">
        <v>60</v>
      </c>
      <c r="M49" s="214">
        <f t="shared" si="13"/>
        <v>93</v>
      </c>
      <c r="N49" s="214">
        <f t="shared" si="14"/>
        <v>133</v>
      </c>
      <c r="O49" s="2"/>
      <c r="P49" s="2"/>
      <c r="Q49" s="2"/>
      <c r="R49" s="2"/>
      <c r="S49" s="2"/>
      <c r="T49" s="2"/>
      <c r="U49" s="2"/>
      <c r="V49" s="2"/>
      <c r="W49" s="2"/>
      <c r="X49" s="2"/>
      <c r="Y49" s="2"/>
      <c r="Z49" s="2"/>
      <c r="AA49" s="2"/>
      <c r="AB49" s="2"/>
      <c r="AC49" s="2"/>
      <c r="AD49" s="2"/>
    </row>
    <row r="50" spans="1:30" x14ac:dyDescent="0.3">
      <c r="A50" s="2"/>
      <c r="B50" s="5">
        <v>8</v>
      </c>
      <c r="C50" s="27">
        <v>56</v>
      </c>
      <c r="D50" s="27">
        <v>21</v>
      </c>
      <c r="E50" s="27">
        <v>27</v>
      </c>
      <c r="F50" s="27">
        <f t="shared" si="11"/>
        <v>104</v>
      </c>
      <c r="G50" s="27">
        <f t="shared" si="12"/>
        <v>144</v>
      </c>
      <c r="H50" s="2"/>
      <c r="I50" s="152">
        <v>8</v>
      </c>
      <c r="J50" s="294">
        <v>-8</v>
      </c>
      <c r="K50" s="294">
        <v>-44</v>
      </c>
      <c r="L50" s="294">
        <v>7</v>
      </c>
      <c r="M50" s="214">
        <f t="shared" si="13"/>
        <v>-45</v>
      </c>
      <c r="N50" s="214">
        <f t="shared" si="14"/>
        <v>134</v>
      </c>
      <c r="O50" s="2"/>
      <c r="P50" s="2"/>
      <c r="Q50" s="2"/>
      <c r="R50" s="2"/>
      <c r="S50" s="2"/>
      <c r="T50" s="2"/>
      <c r="U50" s="2"/>
      <c r="V50" s="2"/>
      <c r="W50" s="2"/>
      <c r="X50" s="2"/>
      <c r="Y50" s="2"/>
      <c r="Z50" s="2"/>
      <c r="AA50" s="2"/>
      <c r="AB50" s="2"/>
      <c r="AC50" s="2"/>
      <c r="AD50" s="2"/>
    </row>
    <row r="51" spans="1:30" x14ac:dyDescent="0.3">
      <c r="A51" s="2"/>
      <c r="B51" s="5">
        <v>9</v>
      </c>
      <c r="C51" s="27">
        <v>46</v>
      </c>
      <c r="D51" s="27">
        <v>44</v>
      </c>
      <c r="E51" s="27">
        <v>30</v>
      </c>
      <c r="F51" s="27">
        <f t="shared" si="11"/>
        <v>120</v>
      </c>
      <c r="G51" s="27">
        <f t="shared" si="12"/>
        <v>111</v>
      </c>
      <c r="H51" s="2"/>
      <c r="I51" s="152">
        <v>9</v>
      </c>
      <c r="J51" s="294"/>
      <c r="K51" s="294"/>
      <c r="L51" s="294"/>
      <c r="M51" s="214">
        <f t="shared" si="13"/>
        <v>0</v>
      </c>
      <c r="N51" s="214">
        <f t="shared" si="14"/>
        <v>133</v>
      </c>
      <c r="O51" s="2"/>
      <c r="P51" s="2"/>
      <c r="Q51" s="2"/>
      <c r="R51" s="2"/>
      <c r="S51" s="2"/>
      <c r="T51" s="2"/>
      <c r="U51" s="2"/>
      <c r="V51" s="2"/>
      <c r="W51" s="2"/>
      <c r="X51" s="2"/>
      <c r="Y51" s="2"/>
      <c r="Z51" s="2"/>
      <c r="AA51" s="2"/>
      <c r="AB51" s="2"/>
      <c r="AC51" s="2"/>
      <c r="AD51" s="2"/>
    </row>
    <row r="52" spans="1:30" x14ac:dyDescent="0.3">
      <c r="A52" s="2"/>
      <c r="B52" s="5">
        <v>10</v>
      </c>
      <c r="C52" s="27">
        <v>7</v>
      </c>
      <c r="D52" s="27">
        <v>-78</v>
      </c>
      <c r="E52" s="27">
        <v>-73</v>
      </c>
      <c r="F52" s="27">
        <f t="shared" si="11"/>
        <v>-144</v>
      </c>
      <c r="G52" s="27">
        <f t="shared" si="12"/>
        <v>0</v>
      </c>
      <c r="H52" s="2"/>
      <c r="I52" s="152">
        <v>10</v>
      </c>
      <c r="J52" s="294"/>
      <c r="K52" s="294"/>
      <c r="L52" s="294"/>
      <c r="M52" s="214">
        <f t="shared" si="13"/>
        <v>0</v>
      </c>
      <c r="N52" s="214">
        <f t="shared" si="14"/>
        <v>133</v>
      </c>
      <c r="O52" s="2"/>
      <c r="P52" s="2"/>
      <c r="Q52" s="2"/>
      <c r="R52" s="2"/>
      <c r="S52" s="2"/>
      <c r="T52" s="2"/>
      <c r="U52" s="2"/>
      <c r="V52" s="2"/>
      <c r="W52" s="2"/>
      <c r="X52" s="2"/>
      <c r="Y52" s="2"/>
      <c r="Z52" s="2"/>
      <c r="AA52" s="2"/>
      <c r="AB52" s="2"/>
      <c r="AC52" s="2"/>
      <c r="AD52" s="2"/>
    </row>
    <row r="53" spans="1:30" x14ac:dyDescent="0.3">
      <c r="A53" s="2"/>
      <c r="B53" s="5">
        <v>11</v>
      </c>
      <c r="C53" s="27">
        <v>28</v>
      </c>
      <c r="D53" s="27">
        <v>1</v>
      </c>
      <c r="E53" s="27">
        <v>88</v>
      </c>
      <c r="F53" s="27">
        <f t="shared" si="11"/>
        <v>117</v>
      </c>
      <c r="G53" s="27">
        <f t="shared" si="12"/>
        <v>218</v>
      </c>
      <c r="H53" s="2"/>
      <c r="I53" s="152">
        <v>11</v>
      </c>
      <c r="J53" s="294"/>
      <c r="K53" s="294"/>
      <c r="L53" s="294"/>
      <c r="M53" s="214">
        <f t="shared" si="13"/>
        <v>0</v>
      </c>
      <c r="N53" s="214">
        <f t="shared" si="14"/>
        <v>134</v>
      </c>
      <c r="O53" s="2"/>
      <c r="P53" s="2"/>
      <c r="Q53" s="2"/>
      <c r="R53" s="2"/>
      <c r="S53" s="2"/>
      <c r="T53" s="2"/>
      <c r="U53" s="2"/>
      <c r="V53" s="2"/>
      <c r="W53" s="2"/>
      <c r="X53" s="2"/>
      <c r="Y53" s="2"/>
      <c r="Z53" s="2"/>
      <c r="AA53" s="2"/>
      <c r="AB53" s="2"/>
      <c r="AC53" s="2"/>
      <c r="AD53" s="2"/>
    </row>
    <row r="54" spans="1:30" x14ac:dyDescent="0.3">
      <c r="A54" s="2"/>
      <c r="B54" s="5">
        <v>12</v>
      </c>
      <c r="C54" s="27">
        <v>18</v>
      </c>
      <c r="D54" s="5">
        <v>-131</v>
      </c>
      <c r="E54" s="5">
        <v>64</v>
      </c>
      <c r="F54" s="27">
        <f t="shared" si="11"/>
        <v>-49</v>
      </c>
      <c r="G54" s="27">
        <f t="shared" si="12"/>
        <v>142</v>
      </c>
      <c r="H54" s="2"/>
      <c r="I54" s="152">
        <v>12</v>
      </c>
      <c r="J54" s="294"/>
      <c r="K54" s="294"/>
      <c r="L54" s="294"/>
      <c r="M54" s="214">
        <f t="shared" si="13"/>
        <v>0</v>
      </c>
      <c r="N54" s="214">
        <f t="shared" si="14"/>
        <v>133</v>
      </c>
      <c r="O54" s="2"/>
      <c r="P54" s="2"/>
      <c r="Q54" s="2"/>
      <c r="R54" s="2"/>
      <c r="S54" s="2"/>
      <c r="T54" s="2"/>
      <c r="U54" s="2"/>
      <c r="V54" s="2"/>
      <c r="W54" s="2"/>
      <c r="X54" s="2"/>
      <c r="Y54" s="2"/>
      <c r="Z54" s="2"/>
      <c r="AA54" s="2"/>
      <c r="AB54" s="2"/>
      <c r="AC54" s="2"/>
      <c r="AD54" s="2"/>
    </row>
    <row r="55" spans="1:30" x14ac:dyDescent="0.3">
      <c r="A55" s="2"/>
      <c r="B55" s="30" t="s">
        <v>46</v>
      </c>
      <c r="C55" s="32">
        <f>SUM(C42:C54)</f>
        <v>15867</v>
      </c>
      <c r="D55" s="32">
        <f>SUM(D42:D54)</f>
        <v>10288</v>
      </c>
      <c r="E55" s="32">
        <f>SUM(E42:E54)</f>
        <v>14945.5</v>
      </c>
      <c r="F55" s="32">
        <f>SUM(F42:F54)</f>
        <v>41100.5</v>
      </c>
      <c r="G55" s="29">
        <f>SUM(G42:G54)</f>
        <v>41731</v>
      </c>
      <c r="H55" s="2"/>
      <c r="I55" s="30" t="s">
        <v>46</v>
      </c>
      <c r="J55" s="32">
        <f>SUM(J42:J54)</f>
        <v>16028</v>
      </c>
      <c r="K55" s="32">
        <f>SUM(K42:K54)</f>
        <v>10548</v>
      </c>
      <c r="L55" s="32">
        <f>SUM(L42:L54)</f>
        <v>15104</v>
      </c>
      <c r="M55" s="32">
        <f>SUM(M42:M54)</f>
        <v>41680</v>
      </c>
      <c r="N55" s="29">
        <f>SUM(N42:N54)</f>
        <v>41741</v>
      </c>
      <c r="O55" s="2"/>
      <c r="P55" s="2"/>
      <c r="Q55" s="2"/>
      <c r="R55" s="2"/>
      <c r="S55" s="2"/>
      <c r="T55" s="2"/>
      <c r="U55" s="2"/>
      <c r="V55" s="2"/>
      <c r="W55" s="2"/>
      <c r="X55" s="2"/>
      <c r="Y55" s="2"/>
      <c r="Z55" s="2"/>
      <c r="AA55" s="2"/>
      <c r="AB55" s="2"/>
      <c r="AC55" s="2"/>
      <c r="AD55" s="2"/>
    </row>
    <row r="56" spans="1:30" x14ac:dyDescent="0.3">
      <c r="A56" s="2"/>
      <c r="B56" s="38" t="s">
        <v>48</v>
      </c>
      <c r="C56" s="39">
        <f>SUM(C55-C42)</f>
        <v>485</v>
      </c>
      <c r="D56" s="39">
        <f>SUM(D55-D42)</f>
        <v>228</v>
      </c>
      <c r="E56" s="39">
        <f>SUM(E55-E42)</f>
        <v>346.5</v>
      </c>
      <c r="F56" s="39">
        <f>SUM(F55-F42)</f>
        <v>1059.5</v>
      </c>
      <c r="G56" s="39">
        <f>SUM(G55-G42)</f>
        <v>1590</v>
      </c>
      <c r="H56" s="2"/>
      <c r="I56" s="38" t="s">
        <v>48</v>
      </c>
      <c r="J56" s="39">
        <f>SUM(J55-J42)</f>
        <v>161</v>
      </c>
      <c r="K56" s="39">
        <f>SUM(K55-K42)</f>
        <v>260</v>
      </c>
      <c r="L56" s="39">
        <f>SUM(L55-L42)</f>
        <v>158</v>
      </c>
      <c r="M56" s="39">
        <f>SUM(M55-M42)</f>
        <v>579</v>
      </c>
      <c r="N56" s="39">
        <f>SUM(N55-N42)</f>
        <v>1600</v>
      </c>
      <c r="O56" s="2"/>
      <c r="P56" s="2"/>
      <c r="Q56" s="2"/>
      <c r="R56" s="2"/>
      <c r="S56" s="2"/>
      <c r="T56" s="2"/>
      <c r="U56" s="2"/>
      <c r="V56" s="2"/>
      <c r="W56" s="2"/>
      <c r="X56" s="2"/>
      <c r="Y56" s="2"/>
      <c r="Z56" s="2"/>
      <c r="AA56" s="2"/>
      <c r="AB56" s="2"/>
      <c r="AC56" s="2"/>
      <c r="AD56" s="2"/>
    </row>
    <row r="57" spans="1:30" x14ac:dyDescent="0.3">
      <c r="A57" s="2"/>
      <c r="B57" s="30" t="s">
        <v>47</v>
      </c>
      <c r="C57" s="40">
        <f>SUM(((C55-C42)/C42)/12*12)</f>
        <v>3.1530360161227407E-2</v>
      </c>
      <c r="D57" s="40">
        <f>SUM(((D55-D42)/D42)/12*12)</f>
        <v>2.2664015904572565E-2</v>
      </c>
      <c r="E57" s="40">
        <f>SUM(((E55-E42)/E42)/12*12)</f>
        <v>2.3734502363175564E-2</v>
      </c>
      <c r="F57" s="40">
        <f>SUM(((F55-F42)/F42)/11*12)</f>
        <v>2.8865867031747004E-2</v>
      </c>
      <c r="G57" s="40">
        <f>SUM((G55-G42)/G42)</f>
        <v>3.9610373433646394E-2</v>
      </c>
      <c r="H57" s="2"/>
      <c r="I57" s="30" t="s">
        <v>47</v>
      </c>
      <c r="J57" s="40">
        <f>SUM(J56/J42)/8*12</f>
        <v>1.5220268481754586E-2</v>
      </c>
      <c r="K57" s="40">
        <f>SUM(K56/K42)/8*12</f>
        <v>3.7908242612752718E-2</v>
      </c>
      <c r="L57" s="40">
        <f>SUM(L56/L42)/8*12</f>
        <v>1.5857085507828182E-2</v>
      </c>
      <c r="M57" s="40">
        <f>SUM(M56/M42)/8*12</f>
        <v>2.1130872728157467E-2</v>
      </c>
      <c r="N57" s="40">
        <f>SUM((N55-N42)/N42)</f>
        <v>3.9859495279141025E-2</v>
      </c>
      <c r="O57" s="2"/>
      <c r="P57" s="2"/>
      <c r="Q57" s="2"/>
      <c r="R57" s="2"/>
      <c r="S57" s="2"/>
      <c r="T57" s="2"/>
      <c r="U57" s="2"/>
      <c r="V57" s="2"/>
      <c r="W57" s="2"/>
      <c r="X57" s="2"/>
      <c r="Y57" s="2"/>
      <c r="Z57" s="2"/>
      <c r="AA57" s="2"/>
      <c r="AB57" s="2"/>
      <c r="AC57" s="2"/>
      <c r="AD57" s="2"/>
    </row>
    <row r="58" spans="1:30"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1:30" x14ac:dyDescent="0.3">
      <c r="A59" s="2"/>
      <c r="B59" s="2"/>
      <c r="C59" s="367"/>
      <c r="D59" s="367"/>
      <c r="E59" s="367"/>
      <c r="F59" s="367"/>
      <c r="G59" s="367"/>
      <c r="H59" s="2"/>
      <c r="I59" s="2"/>
      <c r="J59" s="2"/>
      <c r="K59" s="2"/>
      <c r="L59" s="2"/>
      <c r="M59" s="2"/>
      <c r="N59" s="2"/>
      <c r="O59" s="2"/>
      <c r="P59" s="2"/>
      <c r="Q59" s="2"/>
      <c r="R59" s="2"/>
      <c r="S59" s="2"/>
      <c r="T59" s="2"/>
      <c r="U59" s="2"/>
      <c r="V59" s="2"/>
      <c r="W59" s="2"/>
      <c r="X59" s="2"/>
      <c r="Y59" s="2"/>
      <c r="Z59" s="2"/>
      <c r="AA59" s="2"/>
      <c r="AB59" s="2"/>
      <c r="AC59" s="2"/>
      <c r="AD59" s="2"/>
    </row>
    <row r="60" spans="1:30"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0"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0"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0"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1:30"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1:30"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30" x14ac:dyDescent="0.3">
      <c r="A76" s="2"/>
      <c r="B76" s="2"/>
      <c r="C76" s="2"/>
      <c r="D76" s="2"/>
      <c r="E76" s="2"/>
      <c r="F76" s="2"/>
      <c r="G76" s="2"/>
      <c r="H76" s="2"/>
      <c r="I76" s="2"/>
      <c r="J76" s="2"/>
      <c r="K76" s="2"/>
      <c r="L76" s="2"/>
      <c r="M76" s="2"/>
      <c r="N76" s="2"/>
      <c r="O76" s="2"/>
      <c r="P76" s="2"/>
      <c r="Q76" s="2"/>
      <c r="R76" s="2"/>
      <c r="S76" s="2"/>
      <c r="T76" s="2"/>
      <c r="U76" s="2"/>
      <c r="V76" s="2"/>
    </row>
    <row r="77" spans="1:30" x14ac:dyDescent="0.3">
      <c r="A77" s="2"/>
      <c r="B77" s="2"/>
      <c r="C77" s="2"/>
      <c r="D77" s="2"/>
      <c r="E77" s="2"/>
      <c r="F77" s="2"/>
      <c r="G77" s="2"/>
      <c r="H77" s="2"/>
      <c r="I77" s="2"/>
      <c r="J77" s="2"/>
      <c r="K77" s="2"/>
      <c r="L77" s="2"/>
      <c r="M77" s="2"/>
      <c r="N77" s="2"/>
      <c r="O77" s="2"/>
      <c r="P77" s="2"/>
      <c r="Q77" s="2"/>
      <c r="R77" s="2"/>
      <c r="S77" s="2"/>
      <c r="T77" s="2"/>
      <c r="U77" s="2"/>
      <c r="V77" s="2"/>
    </row>
  </sheetData>
  <mergeCells count="4">
    <mergeCell ref="B39:G39"/>
    <mergeCell ref="B3:I3"/>
    <mergeCell ref="B20:I20"/>
    <mergeCell ref="I39:N39"/>
  </mergeCells>
  <hyperlinks>
    <hyperlink ref="A1" location="FREMSIDE_ØKONOMI!A1" display="TILBAKE TIL FRAMSIDA"/>
  </hyperlinks>
  <pageMargins left="0.70866141732283472" right="0.70866141732283472" top="0.74803149606299213" bottom="0.74803149606299213" header="0.31496062992125984" footer="0.31496062992125984"/>
  <pageSetup paperSize="9" orientation="portrait" r:id="rId1"/>
  <ignoredErrors>
    <ignoredError sqref="D57 M43"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66"/>
  <sheetViews>
    <sheetView workbookViewId="0"/>
  </sheetViews>
  <sheetFormatPr baseColWidth="10" defaultColWidth="11.453125" defaultRowHeight="12" x14ac:dyDescent="0.3"/>
  <cols>
    <col min="1" max="2" width="3.26953125" style="1" customWidth="1"/>
    <col min="3" max="4" width="6.7265625" style="1" customWidth="1"/>
    <col min="5" max="6" width="7.26953125" style="1" customWidth="1"/>
    <col min="7" max="9" width="6.7265625" style="1" customWidth="1"/>
    <col min="10" max="10" width="6.453125" style="1" customWidth="1"/>
    <col min="11" max="16" width="11.453125" style="1"/>
    <col min="17" max="17" width="6.1796875" style="1" customWidth="1"/>
    <col min="18" max="20" width="7.7265625" style="1" customWidth="1"/>
    <col min="21" max="21" width="8.453125" style="1" customWidth="1"/>
    <col min="22" max="22" width="7.7265625" style="1" customWidth="1"/>
    <col min="23" max="23" width="5.7265625" style="1" customWidth="1"/>
    <col min="24" max="24" width="8.453125" style="1" customWidth="1"/>
    <col min="25" max="25" width="7.26953125" style="1" customWidth="1"/>
    <col min="26" max="26" width="5.54296875" style="1" customWidth="1"/>
    <col min="27" max="27" width="6.453125" style="1" customWidth="1"/>
    <col min="28" max="28" width="5.7265625" style="1" customWidth="1"/>
    <col min="29" max="16384" width="11.453125" style="1"/>
  </cols>
  <sheetData>
    <row r="1" spans="1:34" ht="14.5" x14ac:dyDescent="0.35">
      <c r="A1" s="163" t="s">
        <v>36</v>
      </c>
      <c r="B1" s="2"/>
      <c r="C1" s="2"/>
      <c r="D1" s="2"/>
      <c r="E1" s="2"/>
      <c r="F1" s="2"/>
      <c r="G1" s="2"/>
      <c r="H1" s="6"/>
      <c r="I1" s="2"/>
      <c r="J1" s="2"/>
      <c r="K1" s="2"/>
      <c r="L1" s="2"/>
      <c r="M1" s="2"/>
      <c r="N1" s="2"/>
      <c r="O1" s="2"/>
      <c r="P1" s="2"/>
      <c r="Q1" s="2"/>
      <c r="R1" s="2"/>
      <c r="S1" s="2"/>
      <c r="T1" s="2"/>
      <c r="U1" s="2"/>
      <c r="V1" s="2"/>
      <c r="W1" s="2"/>
      <c r="X1" s="2"/>
      <c r="Y1" s="2"/>
      <c r="Z1" s="2"/>
      <c r="AA1" s="2"/>
      <c r="AB1" s="2"/>
      <c r="AC1" s="2"/>
    </row>
    <row r="2" spans="1:34" x14ac:dyDescent="0.3">
      <c r="A2" s="2"/>
      <c r="B2" s="2"/>
      <c r="C2" s="2"/>
      <c r="D2" s="2"/>
      <c r="E2" s="2"/>
      <c r="F2" s="2"/>
      <c r="G2" s="2"/>
      <c r="H2" s="2"/>
      <c r="I2" s="2"/>
      <c r="J2" s="2"/>
      <c r="K2" s="2"/>
      <c r="L2" s="2"/>
      <c r="M2" s="2"/>
      <c r="N2" s="2"/>
      <c r="O2" s="2"/>
      <c r="P2" s="2"/>
      <c r="Q2" s="49"/>
      <c r="R2" s="51" t="s">
        <v>69</v>
      </c>
      <c r="S2" s="51"/>
      <c r="T2" s="15"/>
      <c r="U2" s="15"/>
      <c r="V2" s="50"/>
      <c r="W2" s="50"/>
      <c r="X2" s="50"/>
      <c r="Y2" s="50" t="s">
        <v>77</v>
      </c>
      <c r="Z2" s="50" t="s">
        <v>79</v>
      </c>
      <c r="AA2" s="50" t="s">
        <v>81</v>
      </c>
      <c r="AB2" s="5"/>
      <c r="AC2" s="2"/>
      <c r="AD2" s="2"/>
      <c r="AE2" s="2"/>
      <c r="AF2" s="2"/>
      <c r="AG2" s="2"/>
      <c r="AH2" s="2"/>
    </row>
    <row r="3" spans="1:34" ht="15" customHeight="1" x14ac:dyDescent="0.3">
      <c r="A3" s="2"/>
      <c r="B3" s="446" t="s">
        <v>511</v>
      </c>
      <c r="C3" s="446"/>
      <c r="D3" s="446"/>
      <c r="E3" s="446"/>
      <c r="F3" s="446"/>
      <c r="G3" s="446"/>
      <c r="H3" s="254" t="s">
        <v>490</v>
      </c>
      <c r="I3" s="44" t="s">
        <v>26</v>
      </c>
      <c r="J3" s="254"/>
      <c r="K3" s="2"/>
      <c r="L3" s="2"/>
      <c r="M3" s="2"/>
      <c r="N3" s="2"/>
      <c r="O3" s="2"/>
      <c r="P3" s="2"/>
      <c r="Q3" s="2"/>
      <c r="R3" s="50" t="s">
        <v>70</v>
      </c>
      <c r="S3" s="50" t="s">
        <v>71</v>
      </c>
      <c r="T3" s="50" t="s">
        <v>72</v>
      </c>
      <c r="U3" s="50" t="s">
        <v>73</v>
      </c>
      <c r="V3" s="50" t="s">
        <v>74</v>
      </c>
      <c r="W3" s="50" t="s">
        <v>75</v>
      </c>
      <c r="X3" s="50" t="s">
        <v>76</v>
      </c>
      <c r="Y3" s="50" t="s">
        <v>78</v>
      </c>
      <c r="Z3" s="50" t="s">
        <v>80</v>
      </c>
      <c r="AA3" s="50" t="s">
        <v>82</v>
      </c>
      <c r="AB3" s="50" t="s">
        <v>89</v>
      </c>
      <c r="AC3" s="2"/>
      <c r="AD3" s="2"/>
      <c r="AE3" s="2"/>
      <c r="AF3" s="2"/>
      <c r="AG3" s="2"/>
      <c r="AH3" s="2"/>
    </row>
    <row r="4" spans="1:34" x14ac:dyDescent="0.3">
      <c r="A4" s="2"/>
      <c r="B4" s="446"/>
      <c r="C4" s="446"/>
      <c r="D4" s="446"/>
      <c r="E4" s="446"/>
      <c r="F4" s="446"/>
      <c r="G4" s="446"/>
      <c r="H4" s="23" t="s">
        <v>29</v>
      </c>
      <c r="I4" s="3" t="s">
        <v>30</v>
      </c>
      <c r="J4" s="23"/>
      <c r="K4" s="2"/>
      <c r="L4" s="2"/>
      <c r="M4" s="2"/>
      <c r="N4" s="2"/>
      <c r="O4" s="2"/>
      <c r="P4" s="2"/>
      <c r="Q4" s="2"/>
      <c r="R4" s="50" t="s">
        <v>83</v>
      </c>
      <c r="S4" s="17">
        <v>11720</v>
      </c>
      <c r="T4" s="17">
        <v>8228</v>
      </c>
      <c r="U4" s="52">
        <v>42262</v>
      </c>
      <c r="V4" s="10" t="s">
        <v>86</v>
      </c>
      <c r="W4" s="50" t="s">
        <v>88</v>
      </c>
      <c r="X4" s="52">
        <v>38482</v>
      </c>
      <c r="Y4" s="55">
        <v>2041</v>
      </c>
      <c r="Z4" s="10">
        <v>28</v>
      </c>
      <c r="AA4" s="10">
        <v>3.48</v>
      </c>
      <c r="AB4" s="10">
        <f t="shared" ref="AB4:AB13" si="0">SUM(T4/T$15)</f>
        <v>3.3167789996452646E-2</v>
      </c>
      <c r="AC4" s="2"/>
      <c r="AD4" s="2"/>
      <c r="AE4" s="2"/>
      <c r="AF4" s="2"/>
      <c r="AG4" s="2"/>
      <c r="AH4" s="2"/>
    </row>
    <row r="5" spans="1:34" x14ac:dyDescent="0.3">
      <c r="A5" s="2"/>
      <c r="B5" s="253"/>
      <c r="C5" s="160" t="s">
        <v>209</v>
      </c>
      <c r="D5" s="253" t="s">
        <v>210</v>
      </c>
      <c r="E5" s="253" t="s">
        <v>33</v>
      </c>
      <c r="F5" s="253" t="s">
        <v>31</v>
      </c>
      <c r="G5" s="253" t="s">
        <v>34</v>
      </c>
      <c r="H5" s="26" t="s">
        <v>2</v>
      </c>
      <c r="I5" s="43" t="s">
        <v>35</v>
      </c>
      <c r="J5" s="26" t="s">
        <v>154</v>
      </c>
      <c r="K5" s="2"/>
      <c r="L5" s="2"/>
      <c r="M5" s="2"/>
      <c r="N5" s="2"/>
      <c r="O5" s="2"/>
      <c r="P5" s="2"/>
      <c r="Q5" s="2"/>
      <c r="R5" s="50" t="s">
        <v>83</v>
      </c>
      <c r="S5" s="17">
        <v>16197</v>
      </c>
      <c r="T5" s="17">
        <v>10798</v>
      </c>
      <c r="U5" s="52">
        <v>42262</v>
      </c>
      <c r="V5" s="10" t="s">
        <v>86</v>
      </c>
      <c r="W5" s="50" t="s">
        <v>88</v>
      </c>
      <c r="X5" s="52">
        <v>38913</v>
      </c>
      <c r="Y5" s="56">
        <v>2030</v>
      </c>
      <c r="Z5" s="10">
        <v>17</v>
      </c>
      <c r="AA5" s="10">
        <v>3.48</v>
      </c>
      <c r="AB5" s="10">
        <f t="shared" si="0"/>
        <v>4.3527685510658193E-2</v>
      </c>
      <c r="AC5" s="2"/>
      <c r="AD5" s="2"/>
      <c r="AE5" s="2"/>
      <c r="AF5" s="2"/>
      <c r="AG5" s="2"/>
      <c r="AH5" s="2"/>
    </row>
    <row r="6" spans="1:34" x14ac:dyDescent="0.3">
      <c r="A6" s="2"/>
      <c r="B6" s="5">
        <v>1</v>
      </c>
      <c r="C6" s="193">
        <v>1419</v>
      </c>
      <c r="D6" s="211">
        <v>1419</v>
      </c>
      <c r="E6" s="214">
        <f>SUM(C6-D6)</f>
        <v>0</v>
      </c>
      <c r="F6" s="214">
        <v>1488</v>
      </c>
      <c r="G6" s="214">
        <v>1549</v>
      </c>
      <c r="H6" s="41">
        <f>SUM(C6/D$17)</f>
        <v>0.17894073139974778</v>
      </c>
      <c r="I6" s="28">
        <f>SUM(D6/D$17)</f>
        <v>0.17894073139974778</v>
      </c>
      <c r="J6" s="218">
        <f>SUM(H6-I6)</f>
        <v>0</v>
      </c>
      <c r="K6" s="2"/>
      <c r="L6" s="2"/>
      <c r="M6" s="2"/>
      <c r="N6" s="2"/>
      <c r="O6" s="2"/>
      <c r="P6" s="2"/>
      <c r="Q6" s="2"/>
      <c r="R6" s="50" t="s">
        <v>83</v>
      </c>
      <c r="S6" s="17">
        <v>15550</v>
      </c>
      <c r="T6" s="17">
        <v>10640</v>
      </c>
      <c r="U6" s="52">
        <v>41446</v>
      </c>
      <c r="V6" s="10" t="s">
        <v>87</v>
      </c>
      <c r="W6" s="50" t="s">
        <v>88</v>
      </c>
      <c r="X6" s="52">
        <v>39443</v>
      </c>
      <c r="Y6" s="50">
        <v>2026</v>
      </c>
      <c r="Z6" s="10">
        <v>13</v>
      </c>
      <c r="AA6" s="10">
        <v>2.06</v>
      </c>
      <c r="AB6" s="10">
        <f t="shared" si="0"/>
        <v>4.2890773646360736E-2</v>
      </c>
      <c r="AC6" s="2"/>
      <c r="AD6" s="2"/>
      <c r="AE6" s="2"/>
      <c r="AF6" s="2"/>
      <c r="AG6" s="2"/>
      <c r="AH6" s="2"/>
    </row>
    <row r="7" spans="1:34" x14ac:dyDescent="0.3">
      <c r="A7" s="2"/>
      <c r="B7" s="5">
        <v>2</v>
      </c>
      <c r="C7" s="193">
        <v>1776</v>
      </c>
      <c r="D7" s="211">
        <v>1776</v>
      </c>
      <c r="E7" s="214">
        <f t="shared" ref="E7:E17" si="1">SUM(C7-D7)</f>
        <v>0</v>
      </c>
      <c r="F7" s="214">
        <v>1928</v>
      </c>
      <c r="G7" s="214">
        <v>2004</v>
      </c>
      <c r="H7" s="41">
        <f t="shared" ref="H7:H17" si="2">SUM(C7/D$17)</f>
        <v>0.22395964691046658</v>
      </c>
      <c r="I7" s="28">
        <f t="shared" ref="I7:I17" si="3">SUM(D7/D$17)</f>
        <v>0.22395964691046658</v>
      </c>
      <c r="J7" s="218">
        <f t="shared" ref="J7:J17" si="4">SUM(H7-I7)</f>
        <v>0</v>
      </c>
      <c r="K7" s="2"/>
      <c r="L7" s="2"/>
      <c r="M7" s="2"/>
      <c r="N7" s="2"/>
      <c r="O7" s="2"/>
      <c r="P7" s="2"/>
      <c r="Q7" s="2"/>
      <c r="R7" s="50" t="s">
        <v>83</v>
      </c>
      <c r="S7" s="17">
        <v>13508</v>
      </c>
      <c r="T7" s="17">
        <v>11329</v>
      </c>
      <c r="U7" s="52">
        <v>41984</v>
      </c>
      <c r="V7" s="10" t="s">
        <v>86</v>
      </c>
      <c r="W7" s="50" t="s">
        <v>88</v>
      </c>
      <c r="X7" s="52">
        <v>39793</v>
      </c>
      <c r="Y7" s="50">
        <v>2039</v>
      </c>
      <c r="Z7" s="10">
        <v>26</v>
      </c>
      <c r="AA7" s="10">
        <v>3.07</v>
      </c>
      <c r="AB7" s="10">
        <f t="shared" si="0"/>
        <v>4.5668193105227517E-2</v>
      </c>
      <c r="AC7" s="2"/>
      <c r="AD7" s="2"/>
      <c r="AE7" s="2"/>
      <c r="AF7" s="2"/>
      <c r="AG7" s="2"/>
      <c r="AH7" s="2"/>
    </row>
    <row r="8" spans="1:34" x14ac:dyDescent="0.3">
      <c r="A8" s="2"/>
      <c r="B8" s="5">
        <v>3</v>
      </c>
      <c r="C8" s="193">
        <v>1857</v>
      </c>
      <c r="D8" s="211">
        <v>1857</v>
      </c>
      <c r="E8" s="214">
        <f t="shared" si="1"/>
        <v>0</v>
      </c>
      <c r="F8" s="214">
        <v>3442</v>
      </c>
      <c r="G8" s="214">
        <v>2655</v>
      </c>
      <c r="H8" s="41">
        <f t="shared" si="2"/>
        <v>0.23417402269861287</v>
      </c>
      <c r="I8" s="28">
        <f t="shared" si="3"/>
        <v>0.23417402269861287</v>
      </c>
      <c r="J8" s="218">
        <f t="shared" si="4"/>
        <v>0</v>
      </c>
      <c r="K8" s="2"/>
      <c r="L8" s="2"/>
      <c r="M8" s="2"/>
      <c r="N8" s="2"/>
      <c r="O8" s="2"/>
      <c r="P8" s="2"/>
      <c r="Q8" s="2"/>
      <c r="R8" s="50" t="s">
        <v>83</v>
      </c>
      <c r="S8" s="17">
        <v>89750</v>
      </c>
      <c r="T8" s="17">
        <v>67860</v>
      </c>
      <c r="U8" s="52">
        <v>41470</v>
      </c>
      <c r="V8" s="10" t="s">
        <v>87</v>
      </c>
      <c r="W8" s="50" t="s">
        <v>88</v>
      </c>
      <c r="X8" s="52">
        <v>39856</v>
      </c>
      <c r="Y8" s="50">
        <v>2029</v>
      </c>
      <c r="Z8" s="10">
        <v>16</v>
      </c>
      <c r="AA8" s="10">
        <v>2.06</v>
      </c>
      <c r="AB8" s="10">
        <f t="shared" si="0"/>
        <v>0.2735496146280112</v>
      </c>
      <c r="AC8" s="2"/>
      <c r="AD8" s="2"/>
      <c r="AE8" s="2"/>
      <c r="AF8" s="2"/>
      <c r="AG8" s="2"/>
      <c r="AH8" s="2"/>
    </row>
    <row r="9" spans="1:34" x14ac:dyDescent="0.3">
      <c r="A9" s="2"/>
      <c r="B9" s="5">
        <v>4</v>
      </c>
      <c r="C9" s="193">
        <v>3096</v>
      </c>
      <c r="D9" s="211">
        <v>2841</v>
      </c>
      <c r="E9" s="214">
        <f t="shared" si="1"/>
        <v>255</v>
      </c>
      <c r="F9" s="214">
        <v>3442</v>
      </c>
      <c r="G9" s="214">
        <v>2691</v>
      </c>
      <c r="H9" s="41">
        <f t="shared" si="2"/>
        <v>0.39041614123581336</v>
      </c>
      <c r="I9" s="28">
        <f t="shared" si="3"/>
        <v>0.35825977301387135</v>
      </c>
      <c r="J9" s="218">
        <f t="shared" si="4"/>
        <v>3.2156368221942011E-2</v>
      </c>
      <c r="K9" s="2"/>
      <c r="L9" s="2"/>
      <c r="M9" s="2"/>
      <c r="N9" s="2"/>
      <c r="O9" s="2"/>
      <c r="P9" s="2"/>
      <c r="Q9" s="2"/>
      <c r="R9" s="50" t="s">
        <v>83</v>
      </c>
      <c r="S9" s="17">
        <v>36030</v>
      </c>
      <c r="T9" s="17">
        <v>31526</v>
      </c>
      <c r="U9" s="52">
        <v>41470</v>
      </c>
      <c r="V9" s="10" t="s">
        <v>87</v>
      </c>
      <c r="W9" s="50" t="s">
        <v>88</v>
      </c>
      <c r="X9" s="52">
        <v>40008</v>
      </c>
      <c r="Y9" s="50">
        <v>2041</v>
      </c>
      <c r="Z9" s="10">
        <v>28</v>
      </c>
      <c r="AA9" s="10">
        <v>2.04</v>
      </c>
      <c r="AB9" s="10">
        <f t="shared" si="0"/>
        <v>0.12708407236608726</v>
      </c>
      <c r="AC9" s="2"/>
      <c r="AD9" s="2"/>
      <c r="AE9" s="2"/>
      <c r="AF9" s="2"/>
      <c r="AG9" s="2"/>
      <c r="AH9" s="2"/>
    </row>
    <row r="10" spans="1:34" x14ac:dyDescent="0.3">
      <c r="A10" s="2"/>
      <c r="B10" s="5">
        <v>5</v>
      </c>
      <c r="C10" s="193">
        <v>3300</v>
      </c>
      <c r="D10" s="211">
        <v>2863</v>
      </c>
      <c r="E10" s="214">
        <f t="shared" si="1"/>
        <v>437</v>
      </c>
      <c r="F10" s="214">
        <v>5196</v>
      </c>
      <c r="G10" s="214">
        <v>3998</v>
      </c>
      <c r="H10" s="41">
        <f t="shared" si="2"/>
        <v>0.41614123581336698</v>
      </c>
      <c r="I10" s="28">
        <f t="shared" si="3"/>
        <v>0.36103404791929383</v>
      </c>
      <c r="J10" s="218">
        <f t="shared" si="4"/>
        <v>5.5107187894073151E-2</v>
      </c>
      <c r="K10" s="2"/>
      <c r="L10" s="2"/>
      <c r="M10" s="2"/>
      <c r="N10" s="2"/>
      <c r="O10" s="2"/>
      <c r="P10" s="2"/>
      <c r="Q10" s="2"/>
      <c r="R10" s="50" t="s">
        <v>83</v>
      </c>
      <c r="S10" s="17">
        <v>51885</v>
      </c>
      <c r="T10" s="17">
        <v>47470</v>
      </c>
      <c r="U10" s="52">
        <v>44146</v>
      </c>
      <c r="V10" s="10" t="s">
        <v>86</v>
      </c>
      <c r="W10" s="50" t="s">
        <v>88</v>
      </c>
      <c r="X10" s="52">
        <v>40220</v>
      </c>
      <c r="Y10" s="50">
        <v>2046</v>
      </c>
      <c r="Z10" s="10">
        <v>33</v>
      </c>
      <c r="AA10" s="10">
        <v>4.07</v>
      </c>
      <c r="AB10" s="10">
        <f t="shared" si="0"/>
        <v>0.19135573543164888</v>
      </c>
      <c r="AC10" s="2"/>
      <c r="AD10" s="2"/>
      <c r="AE10" s="2"/>
      <c r="AF10" s="2"/>
      <c r="AG10" s="2"/>
      <c r="AH10" s="2"/>
    </row>
    <row r="11" spans="1:34" x14ac:dyDescent="0.3">
      <c r="A11" s="2"/>
      <c r="B11" s="5">
        <v>6</v>
      </c>
      <c r="C11" s="193">
        <v>4858</v>
      </c>
      <c r="D11" s="211">
        <v>4025</v>
      </c>
      <c r="E11" s="214">
        <f t="shared" si="1"/>
        <v>833</v>
      </c>
      <c r="F11" s="214">
        <v>6593</v>
      </c>
      <c r="G11" s="214">
        <v>5068</v>
      </c>
      <c r="H11" s="41">
        <f t="shared" si="2"/>
        <v>0.61261034047919294</v>
      </c>
      <c r="I11" s="28">
        <f t="shared" si="3"/>
        <v>0.50756620428751575</v>
      </c>
      <c r="J11" s="218">
        <f t="shared" si="4"/>
        <v>0.10504413619167718</v>
      </c>
      <c r="K11" s="2"/>
      <c r="L11" s="2"/>
      <c r="M11" s="2"/>
      <c r="N11" s="2"/>
      <c r="O11" s="2"/>
      <c r="P11" s="2"/>
      <c r="Q11" s="2"/>
      <c r="R11" s="50" t="s">
        <v>83</v>
      </c>
      <c r="S11" s="17">
        <v>25181</v>
      </c>
      <c r="T11" s="17">
        <v>24914</v>
      </c>
      <c r="U11" s="10"/>
      <c r="V11" s="10"/>
      <c r="W11" s="50" t="s">
        <v>88</v>
      </c>
      <c r="X11" s="52">
        <v>40889</v>
      </c>
      <c r="Y11" s="50">
        <v>2050</v>
      </c>
      <c r="Z11" s="10">
        <v>37</v>
      </c>
      <c r="AA11" s="10">
        <v>2.15</v>
      </c>
      <c r="AB11" s="10">
        <f t="shared" si="0"/>
        <v>0.10043052017156309</v>
      </c>
      <c r="AC11" s="2"/>
      <c r="AD11" s="2"/>
      <c r="AE11" s="2"/>
      <c r="AF11" s="2"/>
      <c r="AG11" s="2"/>
      <c r="AH11" s="2"/>
    </row>
    <row r="12" spans="1:34" x14ac:dyDescent="0.3">
      <c r="A12" s="2"/>
      <c r="B12" s="5">
        <v>7</v>
      </c>
      <c r="C12" s="193">
        <v>5331</v>
      </c>
      <c r="D12" s="211">
        <v>5305</v>
      </c>
      <c r="E12" s="214">
        <f t="shared" si="1"/>
        <v>26</v>
      </c>
      <c r="F12" s="214">
        <v>7258</v>
      </c>
      <c r="G12" s="214">
        <v>5567</v>
      </c>
      <c r="H12" s="41">
        <f t="shared" si="2"/>
        <v>0.67225725094577549</v>
      </c>
      <c r="I12" s="28">
        <f t="shared" si="3"/>
        <v>0.66897856242118536</v>
      </c>
      <c r="J12" s="218">
        <f t="shared" si="4"/>
        <v>3.2786885245901232E-3</v>
      </c>
      <c r="K12" s="2"/>
      <c r="L12" s="2"/>
      <c r="M12" s="2"/>
      <c r="N12" s="2"/>
      <c r="O12" s="2"/>
      <c r="P12" s="2"/>
      <c r="Q12" s="2"/>
      <c r="R12" s="50" t="s">
        <v>84</v>
      </c>
      <c r="S12" s="17">
        <v>36525</v>
      </c>
      <c r="T12" s="17">
        <v>35307</v>
      </c>
      <c r="U12" s="10"/>
      <c r="V12" s="10"/>
      <c r="W12" s="50" t="s">
        <v>88</v>
      </c>
      <c r="X12" s="52">
        <v>41261</v>
      </c>
      <c r="Y12" s="50">
        <v>2042</v>
      </c>
      <c r="Z12" s="10">
        <v>29</v>
      </c>
      <c r="AA12" s="10">
        <v>2.82</v>
      </c>
      <c r="AB12" s="10">
        <f t="shared" si="0"/>
        <v>0.14232561514399045</v>
      </c>
      <c r="AC12" s="2"/>
      <c r="AD12" s="2"/>
      <c r="AE12" s="2"/>
      <c r="AF12" s="2"/>
      <c r="AG12" s="2"/>
      <c r="AH12" s="2"/>
    </row>
    <row r="13" spans="1:34" x14ac:dyDescent="0.3">
      <c r="A13" s="2"/>
      <c r="B13" s="5">
        <v>8</v>
      </c>
      <c r="C13" s="193">
        <v>5964</v>
      </c>
      <c r="D13" s="211">
        <v>5327</v>
      </c>
      <c r="E13" s="214">
        <f t="shared" si="1"/>
        <v>637</v>
      </c>
      <c r="F13" s="214">
        <v>7289</v>
      </c>
      <c r="G13" s="214">
        <v>5670</v>
      </c>
      <c r="H13" s="41">
        <f t="shared" si="2"/>
        <v>0.75208070617906686</v>
      </c>
      <c r="I13" s="28">
        <f t="shared" si="3"/>
        <v>0.67175283732660784</v>
      </c>
      <c r="J13" s="218">
        <f t="shared" si="4"/>
        <v>8.0327868852459017E-2</v>
      </c>
      <c r="K13" s="2"/>
      <c r="L13" s="2"/>
      <c r="M13" s="2"/>
      <c r="N13" s="2"/>
      <c r="O13" s="2"/>
      <c r="P13" s="2"/>
      <c r="Q13" s="2"/>
      <c r="R13" s="50" t="s">
        <v>83</v>
      </c>
      <c r="S13" s="17">
        <v>40536</v>
      </c>
      <c r="T13" s="17">
        <v>40536</v>
      </c>
      <c r="U13" s="10"/>
      <c r="V13" s="10"/>
      <c r="W13" s="50" t="s">
        <v>88</v>
      </c>
      <c r="X13" s="52">
        <v>41620</v>
      </c>
      <c r="Y13" s="50">
        <v>2041</v>
      </c>
      <c r="Z13" s="10">
        <v>28</v>
      </c>
      <c r="AA13" s="10">
        <v>2.25</v>
      </c>
      <c r="AB13" s="10">
        <f t="shared" si="0"/>
        <v>0.16340417298203747</v>
      </c>
      <c r="AC13" s="2"/>
      <c r="AD13" s="2"/>
      <c r="AE13" s="2"/>
      <c r="AF13" s="2"/>
      <c r="AG13" s="2"/>
      <c r="AH13" s="2"/>
    </row>
    <row r="14" spans="1:34" x14ac:dyDescent="0.3">
      <c r="A14" s="2"/>
      <c r="B14" s="5">
        <v>9</v>
      </c>
      <c r="C14" s="193"/>
      <c r="D14" s="211">
        <v>5737</v>
      </c>
      <c r="E14" s="214">
        <f t="shared" si="1"/>
        <v>-5737</v>
      </c>
      <c r="F14" s="214">
        <v>8112</v>
      </c>
      <c r="G14" s="214">
        <v>6292</v>
      </c>
      <c r="H14" s="41">
        <f t="shared" si="2"/>
        <v>0</v>
      </c>
      <c r="I14" s="28">
        <f t="shared" si="3"/>
        <v>0.7234552332912989</v>
      </c>
      <c r="J14" s="218">
        <f t="shared" si="4"/>
        <v>-0.7234552332912989</v>
      </c>
      <c r="K14" s="2"/>
      <c r="L14" s="2"/>
      <c r="M14" s="2"/>
      <c r="N14" s="2"/>
      <c r="O14" s="2"/>
      <c r="P14" s="2"/>
      <c r="Q14" s="2"/>
      <c r="R14" s="50"/>
      <c r="S14" s="17"/>
      <c r="T14" s="17"/>
      <c r="U14" s="10"/>
      <c r="V14" s="10"/>
      <c r="W14" s="50"/>
      <c r="X14" s="52"/>
      <c r="Y14" s="50"/>
      <c r="Z14" s="10"/>
      <c r="AA14" s="10"/>
      <c r="AB14" s="10"/>
      <c r="AC14" s="2"/>
      <c r="AD14" s="2"/>
      <c r="AE14" s="2"/>
      <c r="AF14" s="2"/>
      <c r="AG14" s="2"/>
      <c r="AH14" s="2"/>
    </row>
    <row r="15" spans="1:34" x14ac:dyDescent="0.3">
      <c r="A15" s="2"/>
      <c r="B15" s="5">
        <v>10</v>
      </c>
      <c r="C15" s="193"/>
      <c r="D15" s="211">
        <v>6258</v>
      </c>
      <c r="E15" s="214">
        <f t="shared" si="1"/>
        <v>-6258</v>
      </c>
      <c r="F15" s="214">
        <v>9272</v>
      </c>
      <c r="G15" s="214">
        <v>7181</v>
      </c>
      <c r="H15" s="41">
        <f t="shared" si="2"/>
        <v>0</v>
      </c>
      <c r="I15" s="28">
        <f t="shared" si="3"/>
        <v>0.78915510718789406</v>
      </c>
      <c r="J15" s="218">
        <f t="shared" si="4"/>
        <v>-0.78915510718789406</v>
      </c>
      <c r="K15" s="2"/>
      <c r="L15" s="2"/>
      <c r="M15" s="2"/>
      <c r="N15" s="2"/>
      <c r="O15" s="2"/>
      <c r="P15" s="2"/>
      <c r="Q15" s="2"/>
      <c r="R15" s="15" t="s">
        <v>85</v>
      </c>
      <c r="S15" s="34">
        <f>SUM(S4:S12)</f>
        <v>296346</v>
      </c>
      <c r="T15" s="34">
        <f>SUM(T4:T12)</f>
        <v>248072</v>
      </c>
      <c r="U15" s="33"/>
      <c r="V15" s="33"/>
      <c r="W15" s="33"/>
      <c r="X15" s="33"/>
      <c r="Y15" s="33"/>
      <c r="Z15" s="57">
        <f>SUM(Z4*AB4+Z5*AB5+Z6*AB6+Z7*AB7+Z8*AB8+Z9*AB9+Z10*AB10+Z11*AB11+Z12*AB12+Z13*AB13)</f>
        <v>30.082197910284108</v>
      </c>
      <c r="AA15" s="58">
        <f>SUM(AA4*AB4+AA5*AB5+AA6*AB6+AA7*AB7+AA8*AB8+AA9*AB9+AA10*AB10+AA11*AB11+AA12*AB12+AA13*AB13)</f>
        <v>3.0819814005611272</v>
      </c>
      <c r="AB15" s="33">
        <f>SUM(T15/T$15)</f>
        <v>1</v>
      </c>
      <c r="AC15" s="2"/>
      <c r="AD15" s="2"/>
      <c r="AE15" s="2"/>
      <c r="AF15" s="2"/>
      <c r="AG15" s="2"/>
      <c r="AH15" s="2"/>
    </row>
    <row r="16" spans="1:34" x14ac:dyDescent="0.3">
      <c r="A16" s="2"/>
      <c r="B16" s="5">
        <v>11</v>
      </c>
      <c r="C16" s="193"/>
      <c r="D16" s="211">
        <v>6744</v>
      </c>
      <c r="E16" s="214">
        <f t="shared" si="1"/>
        <v>-6744</v>
      </c>
      <c r="F16" s="214">
        <v>9630</v>
      </c>
      <c r="G16" s="214">
        <v>7460</v>
      </c>
      <c r="H16" s="41">
        <f t="shared" si="2"/>
        <v>0</v>
      </c>
      <c r="I16" s="28">
        <f t="shared" si="3"/>
        <v>0.85044136191677178</v>
      </c>
      <c r="J16" s="218">
        <f t="shared" si="4"/>
        <v>-0.85044136191677178</v>
      </c>
      <c r="K16" s="2"/>
      <c r="L16" s="2"/>
      <c r="M16" s="2"/>
      <c r="N16" s="2"/>
      <c r="O16" s="2"/>
      <c r="P16" s="2"/>
      <c r="Q16" s="2"/>
      <c r="R16" s="4"/>
      <c r="S16" s="4"/>
      <c r="T16" s="4"/>
      <c r="U16" s="4"/>
      <c r="V16" s="4"/>
      <c r="W16" s="4"/>
      <c r="X16" s="4"/>
      <c r="Y16" s="53"/>
      <c r="Z16" s="53"/>
      <c r="AA16" s="53"/>
      <c r="AB16" s="4"/>
      <c r="AC16" s="2"/>
      <c r="AD16" s="2"/>
      <c r="AE16" s="2"/>
      <c r="AF16" s="2"/>
      <c r="AG16" s="2"/>
      <c r="AH16" s="2"/>
    </row>
    <row r="17" spans="1:34" ht="12" customHeight="1" x14ac:dyDescent="0.3">
      <c r="A17" s="2"/>
      <c r="B17" s="5">
        <v>12</v>
      </c>
      <c r="C17" s="193"/>
      <c r="D17" s="211">
        <v>7930</v>
      </c>
      <c r="E17" s="214">
        <f t="shared" si="1"/>
        <v>-7930</v>
      </c>
      <c r="F17" s="211">
        <v>8613</v>
      </c>
      <c r="G17" s="214">
        <v>7989</v>
      </c>
      <c r="H17" s="41">
        <f t="shared" si="2"/>
        <v>0</v>
      </c>
      <c r="I17" s="28">
        <f t="shared" si="3"/>
        <v>1</v>
      </c>
      <c r="J17" s="218">
        <f t="shared" si="4"/>
        <v>-1</v>
      </c>
      <c r="K17" s="2"/>
      <c r="L17" s="2"/>
      <c r="M17" s="2"/>
      <c r="N17" s="2"/>
      <c r="O17" s="2"/>
      <c r="P17" s="2"/>
      <c r="Q17" s="2"/>
      <c r="R17" s="6"/>
      <c r="S17" s="6"/>
      <c r="T17" s="6"/>
      <c r="U17" s="6"/>
      <c r="V17" s="2"/>
      <c r="W17" s="53"/>
      <c r="X17" s="53"/>
      <c r="Y17" s="53"/>
      <c r="Z17" s="53"/>
      <c r="AA17" s="53"/>
      <c r="AB17" s="4"/>
      <c r="AC17" s="2"/>
      <c r="AD17" s="2"/>
      <c r="AE17" s="2"/>
      <c r="AF17" s="2"/>
      <c r="AG17" s="2"/>
      <c r="AH17" s="2"/>
    </row>
    <row r="18" spans="1:34" ht="12" customHeight="1" x14ac:dyDescent="0.3">
      <c r="A18" s="2"/>
      <c r="B18" s="2"/>
      <c r="C18" s="2"/>
      <c r="D18" s="2"/>
      <c r="E18" s="2"/>
      <c r="F18" s="2"/>
      <c r="G18" s="2"/>
      <c r="H18" s="2"/>
      <c r="I18" s="2"/>
      <c r="J18" s="2"/>
      <c r="K18" s="2"/>
      <c r="L18" s="2"/>
      <c r="M18" s="2"/>
      <c r="N18" s="2"/>
      <c r="O18" s="2"/>
      <c r="P18" s="2"/>
      <c r="Q18" s="2"/>
      <c r="R18" s="2"/>
      <c r="S18" s="6"/>
      <c r="T18" s="6"/>
      <c r="U18" s="6"/>
      <c r="V18" s="6"/>
      <c r="W18" s="53"/>
      <c r="X18" s="53"/>
      <c r="Y18" s="53"/>
      <c r="Z18" s="53"/>
      <c r="AA18" s="53"/>
      <c r="AB18" s="4"/>
      <c r="AC18" s="2"/>
      <c r="AD18" s="2"/>
      <c r="AE18" s="2"/>
      <c r="AF18" s="2"/>
      <c r="AG18" s="2"/>
      <c r="AH18" s="2"/>
    </row>
    <row r="19" spans="1:34" ht="12" customHeight="1" x14ac:dyDescent="0.3">
      <c r="A19" s="2"/>
      <c r="B19" s="2"/>
      <c r="C19" s="2"/>
      <c r="D19" s="2"/>
      <c r="E19" s="2"/>
      <c r="F19" s="2"/>
      <c r="G19" s="2"/>
      <c r="H19" s="2"/>
      <c r="I19" s="2"/>
      <c r="J19" s="2"/>
      <c r="K19" s="2"/>
      <c r="L19" s="2"/>
      <c r="M19" s="2"/>
      <c r="N19" s="2"/>
      <c r="O19" s="2"/>
      <c r="P19" s="2"/>
      <c r="Q19" s="2"/>
      <c r="R19" s="2"/>
      <c r="S19" s="46"/>
      <c r="T19" s="54"/>
      <c r="U19" s="46"/>
      <c r="V19" s="46"/>
      <c r="W19" s="2"/>
      <c r="X19" s="2"/>
      <c r="Y19" s="2"/>
      <c r="Z19" s="2"/>
      <c r="AA19" s="2"/>
      <c r="AB19" s="2"/>
      <c r="AC19" s="2"/>
      <c r="AD19" s="2"/>
      <c r="AE19" s="2"/>
      <c r="AF19" s="2"/>
      <c r="AG19" s="2"/>
      <c r="AH19" s="2"/>
    </row>
    <row r="20" spans="1:34" ht="12" customHeight="1" x14ac:dyDescent="0.3">
      <c r="A20" s="2"/>
      <c r="B20" s="2"/>
      <c r="C20" s="2"/>
      <c r="D20" s="2"/>
      <c r="E20" s="2"/>
      <c r="F20" s="2"/>
      <c r="G20" s="2"/>
      <c r="H20" s="2"/>
      <c r="I20" s="2"/>
      <c r="J20" s="2"/>
      <c r="K20" s="2"/>
      <c r="L20" s="2"/>
      <c r="M20" s="2"/>
      <c r="N20" s="2"/>
      <c r="O20" s="2"/>
      <c r="P20" s="2"/>
      <c r="Q20" s="2"/>
      <c r="R20" s="2"/>
      <c r="S20" s="46"/>
      <c r="T20" s="54"/>
      <c r="U20" s="46"/>
      <c r="V20" s="46"/>
      <c r="W20" s="2"/>
      <c r="X20" s="2"/>
      <c r="Y20" s="2"/>
      <c r="Z20" s="2"/>
      <c r="AA20" s="2"/>
      <c r="AB20" s="2"/>
      <c r="AC20" s="2"/>
      <c r="AD20" s="2"/>
      <c r="AE20" s="2"/>
      <c r="AF20" s="2"/>
      <c r="AG20" s="2"/>
      <c r="AH20" s="2"/>
    </row>
    <row r="21" spans="1:34" ht="12" customHeight="1" x14ac:dyDescent="0.3">
      <c r="A21" s="2"/>
      <c r="B21" s="446" t="s">
        <v>512</v>
      </c>
      <c r="C21" s="446"/>
      <c r="D21" s="446"/>
      <c r="E21" s="446"/>
      <c r="F21" s="446"/>
      <c r="G21" s="446"/>
      <c r="H21" s="21" t="s">
        <v>50</v>
      </c>
      <c r="I21" s="44" t="s">
        <v>51</v>
      </c>
      <c r="J21" s="254"/>
      <c r="K21" s="2"/>
      <c r="L21" s="2"/>
      <c r="M21" s="2"/>
      <c r="N21" s="2"/>
      <c r="O21" s="2"/>
      <c r="P21" s="2"/>
      <c r="Q21" s="2"/>
      <c r="R21" s="2"/>
      <c r="S21" s="46"/>
      <c r="T21" s="54"/>
      <c r="U21" s="46"/>
      <c r="V21" s="46"/>
      <c r="W21" s="2"/>
      <c r="X21" s="2"/>
      <c r="Y21" s="2"/>
      <c r="Z21" s="2"/>
      <c r="AA21" s="2"/>
      <c r="AB21" s="2"/>
      <c r="AC21" s="2"/>
      <c r="AD21" s="2"/>
      <c r="AE21" s="2"/>
      <c r="AF21" s="2"/>
      <c r="AG21" s="2"/>
      <c r="AH21" s="2"/>
    </row>
    <row r="22" spans="1:34" ht="12" customHeight="1" x14ac:dyDescent="0.3">
      <c r="A22" s="2"/>
      <c r="B22" s="446"/>
      <c r="C22" s="446"/>
      <c r="D22" s="446"/>
      <c r="E22" s="446"/>
      <c r="F22" s="446"/>
      <c r="G22" s="446"/>
      <c r="H22" s="23" t="s">
        <v>29</v>
      </c>
      <c r="I22" s="3" t="s">
        <v>30</v>
      </c>
      <c r="J22" s="23"/>
      <c r="K22" s="2"/>
      <c r="L22" s="2"/>
      <c r="M22" s="2"/>
      <c r="N22" s="2"/>
      <c r="O22" s="2"/>
      <c r="P22" s="2"/>
      <c r="Q22" s="2"/>
      <c r="R22" s="2"/>
      <c r="S22" s="46"/>
      <c r="T22" s="54"/>
      <c r="U22" s="46"/>
      <c r="V22" s="46"/>
      <c r="W22" s="2"/>
      <c r="X22" s="2"/>
      <c r="Y22" s="2"/>
      <c r="Z22" s="2"/>
      <c r="AA22" s="2"/>
      <c r="AB22" s="2"/>
      <c r="AC22" s="2"/>
      <c r="AD22" s="2"/>
      <c r="AE22" s="2"/>
      <c r="AF22" s="2"/>
      <c r="AG22" s="2"/>
      <c r="AH22" s="2"/>
    </row>
    <row r="23" spans="1:34" x14ac:dyDescent="0.3">
      <c r="A23" s="2"/>
      <c r="B23" s="253"/>
      <c r="C23" s="160" t="s">
        <v>209</v>
      </c>
      <c r="D23" s="253" t="s">
        <v>210</v>
      </c>
      <c r="E23" s="253" t="s">
        <v>33</v>
      </c>
      <c r="F23" s="253" t="s">
        <v>31</v>
      </c>
      <c r="G23" s="253" t="s">
        <v>34</v>
      </c>
      <c r="H23" s="26" t="s">
        <v>2</v>
      </c>
      <c r="I23" s="43" t="s">
        <v>35</v>
      </c>
      <c r="J23" s="26" t="s">
        <v>154</v>
      </c>
      <c r="K23" s="2"/>
      <c r="L23" s="2"/>
      <c r="M23" s="2"/>
      <c r="N23" s="2"/>
      <c r="O23" s="2"/>
      <c r="P23" s="2"/>
      <c r="Q23" s="2"/>
      <c r="R23" s="2"/>
      <c r="S23" s="46"/>
      <c r="T23" s="54"/>
      <c r="U23" s="46"/>
      <c r="V23" s="46"/>
      <c r="W23" s="2"/>
      <c r="X23" s="2"/>
      <c r="Y23" s="2"/>
      <c r="Z23" s="2"/>
      <c r="AA23" s="2"/>
      <c r="AB23" s="2"/>
      <c r="AC23" s="2"/>
      <c r="AD23" s="2"/>
      <c r="AE23" s="2"/>
      <c r="AF23" s="2"/>
      <c r="AG23" s="2"/>
      <c r="AH23" s="2"/>
    </row>
    <row r="24" spans="1:34" x14ac:dyDescent="0.3">
      <c r="A24" s="2"/>
      <c r="B24" s="5">
        <v>1</v>
      </c>
      <c r="C24" s="193">
        <v>3637</v>
      </c>
      <c r="D24" s="274">
        <v>3637</v>
      </c>
      <c r="E24" s="214">
        <f>SUM(C24-D24)</f>
        <v>0</v>
      </c>
      <c r="F24" s="214">
        <v>3336</v>
      </c>
      <c r="G24" s="214">
        <v>3336</v>
      </c>
      <c r="H24" s="41">
        <f>SUM(C24/D$35)</f>
        <v>0.27290462969910706</v>
      </c>
      <c r="I24" s="28">
        <f>SUM(D24/D$35)</f>
        <v>0.27290462969910706</v>
      </c>
      <c r="J24" s="218">
        <f>SUM(H24-I24)</f>
        <v>0</v>
      </c>
      <c r="K24" s="2"/>
      <c r="L24" s="2"/>
      <c r="M24" s="2"/>
      <c r="N24" s="2"/>
      <c r="O24" s="2"/>
      <c r="P24" s="2"/>
      <c r="Q24" s="2"/>
      <c r="R24" s="2"/>
      <c r="S24" s="46"/>
      <c r="T24" s="54"/>
      <c r="U24" s="46"/>
      <c r="V24" s="46"/>
      <c r="W24" s="2"/>
      <c r="X24" s="2"/>
      <c r="Y24" s="2"/>
      <c r="Z24" s="2"/>
      <c r="AA24" s="2"/>
      <c r="AB24" s="2"/>
      <c r="AC24" s="2"/>
      <c r="AD24" s="2"/>
      <c r="AE24" s="2"/>
      <c r="AF24" s="2"/>
      <c r="AG24" s="2"/>
      <c r="AH24" s="2"/>
    </row>
    <row r="25" spans="1:34" x14ac:dyDescent="0.3">
      <c r="A25" s="2"/>
      <c r="B25" s="5">
        <v>2</v>
      </c>
      <c r="C25" s="193">
        <v>4338</v>
      </c>
      <c r="D25" s="274">
        <v>4338</v>
      </c>
      <c r="E25" s="214">
        <f t="shared" ref="E25:E35" si="5">SUM(C25-D25)</f>
        <v>0</v>
      </c>
      <c r="F25" s="214">
        <v>3980</v>
      </c>
      <c r="G25" s="214">
        <v>3967</v>
      </c>
      <c r="H25" s="41">
        <f t="shared" ref="H25:H35" si="6">SUM(C25/D$35)</f>
        <v>0.32550461469197867</v>
      </c>
      <c r="I25" s="28">
        <f t="shared" ref="I25:I35" si="7">SUM(D25/D$35)</f>
        <v>0.32550461469197867</v>
      </c>
      <c r="J25" s="218">
        <f t="shared" ref="J25:J35" si="8">SUM(H25-I25)</f>
        <v>0</v>
      </c>
      <c r="K25" s="2"/>
      <c r="L25" s="2"/>
      <c r="M25" s="2"/>
      <c r="N25" s="2"/>
      <c r="O25" s="2"/>
      <c r="P25" s="2"/>
      <c r="Q25" s="2"/>
      <c r="R25" s="2"/>
      <c r="S25" s="46"/>
      <c r="T25" s="54"/>
      <c r="U25" s="46"/>
      <c r="V25" s="46"/>
      <c r="W25" s="2"/>
      <c r="X25" s="2"/>
      <c r="Y25" s="2"/>
      <c r="Z25" s="2"/>
      <c r="AA25" s="2"/>
      <c r="AB25" s="2"/>
      <c r="AC25" s="2"/>
      <c r="AD25" s="2"/>
      <c r="AE25" s="2"/>
      <c r="AF25" s="2"/>
      <c r="AG25" s="2"/>
      <c r="AH25" s="2"/>
    </row>
    <row r="26" spans="1:34" x14ac:dyDescent="0.3">
      <c r="A26" s="2"/>
      <c r="B26" s="5">
        <v>3</v>
      </c>
      <c r="C26" s="193">
        <v>4539</v>
      </c>
      <c r="D26" s="274">
        <v>4539</v>
      </c>
      <c r="E26" s="214">
        <f t="shared" si="5"/>
        <v>0</v>
      </c>
      <c r="F26" s="214">
        <v>4164</v>
      </c>
      <c r="G26" s="214">
        <v>4715</v>
      </c>
      <c r="H26" s="41">
        <f t="shared" si="6"/>
        <v>0.34058677871989196</v>
      </c>
      <c r="I26" s="28">
        <f t="shared" si="7"/>
        <v>0.34058677871989196</v>
      </c>
      <c r="J26" s="218">
        <f t="shared" si="8"/>
        <v>0</v>
      </c>
      <c r="K26" s="2"/>
      <c r="L26" s="2"/>
      <c r="M26" s="2"/>
      <c r="N26" s="2"/>
      <c r="O26" s="2"/>
      <c r="P26" s="2"/>
      <c r="Q26" s="2"/>
      <c r="R26" s="2"/>
      <c r="S26" s="46"/>
      <c r="T26" s="54"/>
      <c r="U26" s="46"/>
      <c r="V26" s="46"/>
      <c r="W26" s="2"/>
      <c r="X26" s="2"/>
      <c r="Y26" s="2"/>
      <c r="Z26" s="2"/>
      <c r="AA26" s="2"/>
      <c r="AB26" s="2"/>
      <c r="AC26" s="2"/>
      <c r="AD26" s="2"/>
      <c r="AE26" s="2"/>
      <c r="AF26" s="2"/>
      <c r="AG26" s="2"/>
      <c r="AH26" s="2"/>
    </row>
    <row r="27" spans="1:34" x14ac:dyDescent="0.3">
      <c r="A27" s="2"/>
      <c r="B27" s="5">
        <v>4</v>
      </c>
      <c r="C27" s="193">
        <v>5198</v>
      </c>
      <c r="D27" s="274">
        <v>5555</v>
      </c>
      <c r="E27" s="214">
        <f t="shared" si="5"/>
        <v>-357</v>
      </c>
      <c r="F27" s="214">
        <v>4320</v>
      </c>
      <c r="G27" s="214">
        <v>4715</v>
      </c>
      <c r="H27" s="41">
        <f t="shared" si="6"/>
        <v>0.39003526675170708</v>
      </c>
      <c r="I27" s="28">
        <f t="shared" si="7"/>
        <v>0.41682299092068731</v>
      </c>
      <c r="J27" s="218">
        <f t="shared" si="8"/>
        <v>-2.6787724168980231E-2</v>
      </c>
      <c r="K27" s="2"/>
      <c r="L27" s="2"/>
      <c r="M27" s="2"/>
      <c r="N27" s="2"/>
      <c r="O27" s="2"/>
      <c r="P27" s="2"/>
      <c r="Q27" s="2"/>
      <c r="R27" s="2"/>
      <c r="S27" s="46"/>
      <c r="T27" s="54"/>
      <c r="U27" s="46"/>
      <c r="V27" s="46"/>
      <c r="W27" s="2"/>
      <c r="X27" s="2"/>
      <c r="Y27" s="2"/>
      <c r="Z27" s="2"/>
      <c r="AA27" s="2"/>
      <c r="AB27" s="2"/>
      <c r="AC27" s="2"/>
      <c r="AD27" s="2"/>
      <c r="AE27" s="2"/>
      <c r="AF27" s="2"/>
      <c r="AG27" s="2"/>
      <c r="AH27" s="2"/>
    </row>
    <row r="28" spans="1:34" x14ac:dyDescent="0.3">
      <c r="A28" s="2"/>
      <c r="B28" s="5">
        <v>5</v>
      </c>
      <c r="C28" s="193">
        <v>5716</v>
      </c>
      <c r="D28" s="274">
        <v>5716</v>
      </c>
      <c r="E28" s="214">
        <f t="shared" si="5"/>
        <v>0</v>
      </c>
      <c r="F28" s="214">
        <v>5694</v>
      </c>
      <c r="G28" s="214">
        <v>6214</v>
      </c>
      <c r="H28" s="41">
        <f t="shared" si="6"/>
        <v>0.42890372927140391</v>
      </c>
      <c r="I28" s="28">
        <f t="shared" si="7"/>
        <v>0.42890372927140391</v>
      </c>
      <c r="J28" s="218">
        <f t="shared" si="8"/>
        <v>0</v>
      </c>
      <c r="K28" s="2"/>
      <c r="L28" s="2"/>
      <c r="M28" s="2"/>
      <c r="N28" s="2"/>
      <c r="O28" s="2"/>
      <c r="P28" s="2"/>
      <c r="Q28" s="2"/>
      <c r="R28" s="2"/>
      <c r="S28" s="46"/>
      <c r="T28" s="54"/>
      <c r="U28" s="46"/>
      <c r="V28" s="46"/>
      <c r="W28" s="2"/>
      <c r="X28" s="2"/>
      <c r="Y28" s="2"/>
      <c r="Z28" s="2"/>
      <c r="AA28" s="2"/>
      <c r="AB28" s="2"/>
      <c r="AC28" s="2"/>
      <c r="AD28" s="2"/>
      <c r="AE28" s="2"/>
      <c r="AF28" s="2"/>
      <c r="AG28" s="2"/>
      <c r="AH28" s="2"/>
    </row>
    <row r="29" spans="1:34" x14ac:dyDescent="0.3">
      <c r="A29" s="2"/>
      <c r="B29" s="5">
        <v>6</v>
      </c>
      <c r="C29" s="193">
        <v>10036</v>
      </c>
      <c r="D29" s="274">
        <v>8054</v>
      </c>
      <c r="E29" s="214">
        <f t="shared" si="5"/>
        <v>1982</v>
      </c>
      <c r="F29" s="214">
        <v>8789</v>
      </c>
      <c r="G29" s="214">
        <v>9592</v>
      </c>
      <c r="H29" s="41">
        <f t="shared" si="6"/>
        <v>0.75305770240864411</v>
      </c>
      <c r="I29" s="28">
        <f t="shared" si="7"/>
        <v>0.60433706010354915</v>
      </c>
      <c r="J29" s="218">
        <f t="shared" si="8"/>
        <v>0.14872064230509496</v>
      </c>
      <c r="K29" s="2"/>
      <c r="L29" s="2"/>
      <c r="M29" s="2"/>
      <c r="N29" s="2"/>
      <c r="O29" s="2"/>
      <c r="P29" s="2"/>
      <c r="Q29" s="2"/>
      <c r="R29" s="2"/>
      <c r="S29" s="46"/>
      <c r="T29" s="54"/>
      <c r="U29" s="46"/>
      <c r="V29" s="46"/>
      <c r="W29" s="2"/>
      <c r="X29" s="2"/>
      <c r="Y29" s="2"/>
      <c r="Z29" s="2"/>
      <c r="AA29" s="2"/>
      <c r="AB29" s="2"/>
      <c r="AC29" s="2"/>
      <c r="AD29" s="2"/>
      <c r="AE29" s="2"/>
      <c r="AF29" s="2"/>
      <c r="AG29" s="2"/>
      <c r="AH29" s="2"/>
    </row>
    <row r="30" spans="1:34" x14ac:dyDescent="0.3">
      <c r="A30" s="2"/>
      <c r="B30" s="5">
        <v>7</v>
      </c>
      <c r="C30" s="193">
        <v>10404</v>
      </c>
      <c r="D30" s="274">
        <v>11197</v>
      </c>
      <c r="E30" s="214">
        <f t="shared" si="5"/>
        <v>-793</v>
      </c>
      <c r="F30" s="214">
        <v>9127</v>
      </c>
      <c r="G30" s="214">
        <v>9958</v>
      </c>
      <c r="H30" s="41">
        <f t="shared" si="6"/>
        <v>0.78067081863885346</v>
      </c>
      <c r="I30" s="28">
        <f t="shared" si="7"/>
        <v>0.8401740826892774</v>
      </c>
      <c r="J30" s="218">
        <f t="shared" si="8"/>
        <v>-5.9503264050423943E-2</v>
      </c>
      <c r="K30" s="2"/>
      <c r="L30" s="2"/>
      <c r="M30" s="2"/>
      <c r="N30" s="2"/>
      <c r="O30" s="2"/>
      <c r="P30" s="2"/>
      <c r="Q30" s="2"/>
      <c r="R30" s="2"/>
      <c r="S30" s="2"/>
      <c r="T30" s="2"/>
      <c r="U30" s="2"/>
      <c r="V30" s="2"/>
      <c r="W30" s="2"/>
      <c r="X30" s="2"/>
      <c r="Y30" s="2"/>
      <c r="Z30" s="2"/>
      <c r="AA30" s="2"/>
      <c r="AB30" s="2"/>
      <c r="AC30" s="2"/>
      <c r="AD30" s="2"/>
      <c r="AE30" s="2"/>
      <c r="AF30" s="2"/>
      <c r="AG30" s="2"/>
      <c r="AH30" s="2"/>
    </row>
    <row r="31" spans="1:34" x14ac:dyDescent="0.3">
      <c r="A31" s="2"/>
      <c r="B31" s="5">
        <v>8</v>
      </c>
      <c r="C31" s="193">
        <v>11408</v>
      </c>
      <c r="D31" s="274">
        <v>11364</v>
      </c>
      <c r="E31" s="214">
        <f t="shared" si="5"/>
        <v>44</v>
      </c>
      <c r="F31" s="214">
        <v>10425</v>
      </c>
      <c r="G31" s="214">
        <v>10113</v>
      </c>
      <c r="H31" s="41">
        <f t="shared" si="6"/>
        <v>0.8560066031364898</v>
      </c>
      <c r="I31" s="28">
        <f t="shared" si="7"/>
        <v>0.85270503489157345</v>
      </c>
      <c r="J31" s="218">
        <f t="shared" si="8"/>
        <v>3.3015682449163419E-3</v>
      </c>
      <c r="K31" s="2"/>
      <c r="L31" s="2"/>
      <c r="M31" s="2"/>
      <c r="N31" s="2"/>
      <c r="O31" s="2"/>
      <c r="P31" s="2"/>
      <c r="Q31" s="2"/>
      <c r="R31" s="2"/>
      <c r="S31" s="2"/>
      <c r="T31" s="2"/>
      <c r="U31" s="46"/>
      <c r="V31" s="2"/>
      <c r="W31" s="2"/>
      <c r="X31" s="2"/>
      <c r="Y31" s="2"/>
      <c r="Z31" s="2"/>
      <c r="AA31" s="2"/>
      <c r="AB31" s="2"/>
      <c r="AC31" s="2"/>
      <c r="AD31" s="2"/>
      <c r="AE31" s="2"/>
      <c r="AF31" s="2"/>
      <c r="AG31" s="2"/>
      <c r="AH31" s="2"/>
    </row>
    <row r="32" spans="1:34" x14ac:dyDescent="0.3">
      <c r="A32" s="2"/>
      <c r="B32" s="5">
        <v>9</v>
      </c>
      <c r="C32" s="193"/>
      <c r="D32" s="274">
        <v>12100</v>
      </c>
      <c r="E32" s="214">
        <f t="shared" si="5"/>
        <v>-12100</v>
      </c>
      <c r="F32" s="214">
        <v>11100</v>
      </c>
      <c r="G32" s="214">
        <v>11350</v>
      </c>
      <c r="H32" s="41">
        <f t="shared" si="6"/>
        <v>0</v>
      </c>
      <c r="I32" s="28">
        <f t="shared" si="7"/>
        <v>0.90793126735199214</v>
      </c>
      <c r="J32" s="218">
        <f t="shared" si="8"/>
        <v>-0.90793126735199214</v>
      </c>
      <c r="K32" s="2"/>
      <c r="L32" s="2"/>
      <c r="M32" s="2"/>
      <c r="N32" s="2"/>
      <c r="O32" s="2"/>
      <c r="P32" s="2"/>
      <c r="Q32" s="2"/>
      <c r="R32" s="2"/>
      <c r="S32" s="2"/>
      <c r="T32" s="2"/>
      <c r="U32" s="2"/>
      <c r="V32" s="2"/>
      <c r="W32" s="2"/>
      <c r="X32" s="2"/>
      <c r="Y32" s="2"/>
      <c r="Z32" s="2"/>
      <c r="AA32" s="2"/>
      <c r="AB32" s="2"/>
      <c r="AC32" s="2"/>
      <c r="AD32" s="2"/>
      <c r="AE32" s="2"/>
      <c r="AF32" s="2"/>
      <c r="AG32" s="2"/>
      <c r="AH32" s="2"/>
    </row>
    <row r="33" spans="1:34" x14ac:dyDescent="0.3">
      <c r="A33" s="2"/>
      <c r="B33" s="5">
        <v>10</v>
      </c>
      <c r="C33" s="193"/>
      <c r="D33" s="274">
        <v>12100</v>
      </c>
      <c r="E33" s="214">
        <f t="shared" si="5"/>
        <v>-12100</v>
      </c>
      <c r="F33" s="214">
        <v>11100</v>
      </c>
      <c r="G33" s="214">
        <v>11718</v>
      </c>
      <c r="H33" s="41">
        <f t="shared" si="6"/>
        <v>0</v>
      </c>
      <c r="I33" s="28">
        <f t="shared" si="7"/>
        <v>0.90793126735199214</v>
      </c>
      <c r="J33" s="218">
        <f t="shared" si="8"/>
        <v>-0.90793126735199214</v>
      </c>
      <c r="K33" s="2"/>
      <c r="L33" s="2"/>
      <c r="M33" s="2"/>
      <c r="N33" s="2"/>
      <c r="O33" s="2"/>
      <c r="P33" s="2"/>
      <c r="Q33" s="2"/>
      <c r="R33" s="2"/>
      <c r="S33" s="2"/>
      <c r="T33" s="2"/>
      <c r="U33" s="2"/>
      <c r="V33" s="2"/>
      <c r="W33" s="2"/>
      <c r="X33" s="2"/>
      <c r="Y33" s="2"/>
      <c r="Z33" s="2"/>
      <c r="AA33" s="2"/>
      <c r="AB33" s="2"/>
      <c r="AC33" s="2"/>
      <c r="AD33" s="2"/>
      <c r="AE33" s="2"/>
      <c r="AF33" s="2"/>
      <c r="AG33" s="2"/>
      <c r="AH33" s="2"/>
    </row>
    <row r="34" spans="1:34" x14ac:dyDescent="0.3">
      <c r="A34" s="2"/>
      <c r="B34" s="5">
        <v>11</v>
      </c>
      <c r="C34" s="193"/>
      <c r="D34" s="274">
        <v>12662</v>
      </c>
      <c r="E34" s="214">
        <f t="shared" si="5"/>
        <v>-12662</v>
      </c>
      <c r="F34" s="214">
        <v>11600</v>
      </c>
      <c r="G34" s="214">
        <v>12241</v>
      </c>
      <c r="H34" s="41">
        <f t="shared" si="6"/>
        <v>0</v>
      </c>
      <c r="I34" s="28">
        <f t="shared" si="7"/>
        <v>0.95010129811660538</v>
      </c>
      <c r="J34" s="218">
        <f t="shared" si="8"/>
        <v>-0.95010129811660538</v>
      </c>
      <c r="K34" s="2"/>
      <c r="L34" s="2"/>
      <c r="M34" s="2"/>
      <c r="N34" s="2"/>
      <c r="O34" s="2"/>
      <c r="P34" s="2"/>
      <c r="Q34" s="2"/>
      <c r="R34" s="2"/>
      <c r="S34" s="2"/>
      <c r="T34" s="2"/>
      <c r="U34" s="2"/>
      <c r="V34" s="2"/>
      <c r="W34" s="2"/>
      <c r="X34" s="2"/>
      <c r="Y34" s="2"/>
      <c r="Z34" s="2"/>
      <c r="AA34" s="2"/>
      <c r="AB34" s="2"/>
      <c r="AC34" s="2"/>
      <c r="AD34" s="2"/>
      <c r="AE34" s="2"/>
      <c r="AF34" s="2"/>
      <c r="AG34" s="2"/>
      <c r="AH34" s="2"/>
    </row>
    <row r="35" spans="1:34" x14ac:dyDescent="0.3">
      <c r="A35" s="2"/>
      <c r="B35" s="5">
        <v>12</v>
      </c>
      <c r="C35" s="193"/>
      <c r="D35" s="274">
        <v>13327</v>
      </c>
      <c r="E35" s="214">
        <f t="shared" si="5"/>
        <v>-13327</v>
      </c>
      <c r="F35" s="211">
        <v>12225</v>
      </c>
      <c r="G35" s="214">
        <v>13260</v>
      </c>
      <c r="H35" s="41">
        <f t="shared" si="6"/>
        <v>0</v>
      </c>
      <c r="I35" s="28">
        <f t="shared" si="7"/>
        <v>1</v>
      </c>
      <c r="J35" s="218">
        <f t="shared" si="8"/>
        <v>-1</v>
      </c>
      <c r="K35" s="2"/>
      <c r="L35" s="2"/>
      <c r="M35" s="2"/>
      <c r="N35" s="2"/>
      <c r="O35" s="2"/>
      <c r="P35" s="2"/>
      <c r="Q35" s="2"/>
      <c r="R35" s="2"/>
      <c r="S35" s="2"/>
      <c r="T35" s="2"/>
      <c r="U35" s="2"/>
      <c r="V35" s="2"/>
      <c r="W35" s="2"/>
      <c r="X35" s="2"/>
      <c r="Y35" s="2"/>
      <c r="Z35" s="2"/>
      <c r="AA35" s="2"/>
      <c r="AB35" s="2"/>
      <c r="AC35" s="2"/>
      <c r="AD35" s="2"/>
      <c r="AE35" s="2"/>
      <c r="AF35" s="2"/>
      <c r="AG35" s="2"/>
      <c r="AH35" s="2"/>
    </row>
    <row r="36" spans="1:34"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4"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sheetData>
  <mergeCells count="2">
    <mergeCell ref="B21:G22"/>
    <mergeCell ref="B3:G4"/>
  </mergeCells>
  <hyperlinks>
    <hyperlink ref="A1" location="FREMSIDE_ØKONOMI!A1" display="TILBAKE TIL FRAMSIDA"/>
  </hyperlinks>
  <pageMargins left="0.7" right="0.7" top="0.75" bottom="0.75" header="0.3" footer="0.3"/>
  <ignoredErrors>
    <ignoredError sqref="S15:T15" formulaRange="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F161"/>
  <sheetViews>
    <sheetView workbookViewId="0"/>
  </sheetViews>
  <sheetFormatPr baseColWidth="10" defaultColWidth="11.453125" defaultRowHeight="10.5" x14ac:dyDescent="0.25"/>
  <cols>
    <col min="1" max="1" width="3.54296875" style="8" customWidth="1"/>
    <col min="2" max="2" width="2.7265625" style="8" customWidth="1"/>
    <col min="3" max="4" width="6.1796875" style="8" customWidth="1"/>
    <col min="5" max="5" width="6.453125" style="8" customWidth="1"/>
    <col min="6" max="7" width="6.54296875" style="8" customWidth="1"/>
    <col min="8" max="8" width="6.7265625" style="8" customWidth="1"/>
    <col min="9" max="9" width="6.1796875" style="8" customWidth="1"/>
    <col min="10" max="10" width="6.7265625" style="8" customWidth="1"/>
    <col min="11" max="11" width="7" style="8" customWidth="1"/>
    <col min="12" max="14" width="11.453125" style="8"/>
    <col min="15" max="15" width="5.1796875" style="8" customWidth="1"/>
    <col min="16" max="16" width="2.81640625" style="8" customWidth="1"/>
    <col min="17" max="17" width="5.1796875" style="8" customWidth="1"/>
    <col min="18" max="18" width="5.453125" style="8" customWidth="1"/>
    <col min="19" max="19" width="5.54296875" style="8" customWidth="1"/>
    <col min="20" max="20" width="5.81640625" style="8" customWidth="1"/>
    <col min="21" max="16384" width="11.453125" style="8"/>
  </cols>
  <sheetData>
    <row r="1" spans="1:32" ht="14.5" x14ac:dyDescent="0.35">
      <c r="A1" s="163" t="s">
        <v>36</v>
      </c>
      <c r="B1" s="7"/>
      <c r="C1" s="7"/>
      <c r="D1" s="7"/>
      <c r="E1" s="7"/>
      <c r="F1" s="7"/>
      <c r="G1" s="7"/>
      <c r="H1" s="7"/>
      <c r="I1" s="7"/>
      <c r="J1" s="9"/>
      <c r="K1" s="7"/>
      <c r="L1" s="7"/>
      <c r="M1" s="7"/>
      <c r="N1" s="7"/>
      <c r="O1" s="7"/>
      <c r="P1" s="7"/>
      <c r="Q1" s="7"/>
      <c r="R1" s="7"/>
      <c r="S1" s="7"/>
      <c r="T1" s="7"/>
      <c r="U1" s="7"/>
      <c r="V1" s="7"/>
      <c r="W1" s="7"/>
      <c r="X1" s="7"/>
      <c r="Y1" s="7"/>
      <c r="Z1" s="7"/>
      <c r="AC1" s="7"/>
      <c r="AD1" s="7"/>
      <c r="AE1" s="7"/>
      <c r="AF1" s="7"/>
    </row>
    <row r="2" spans="1:32"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15" customHeight="1" x14ac:dyDescent="0.25">
      <c r="A3" s="7"/>
      <c r="B3" s="452" t="s">
        <v>513</v>
      </c>
      <c r="C3" s="452"/>
      <c r="D3" s="452"/>
      <c r="E3" s="452"/>
      <c r="F3" s="452"/>
      <c r="G3" s="452"/>
      <c r="H3" s="452"/>
      <c r="I3" s="12" t="s">
        <v>50</v>
      </c>
      <c r="J3" s="118" t="s">
        <v>91</v>
      </c>
      <c r="K3" s="188"/>
      <c r="L3" s="7"/>
      <c r="M3" s="7"/>
      <c r="N3" s="7"/>
      <c r="O3" s="7"/>
      <c r="P3" s="11"/>
      <c r="Q3" s="7"/>
      <c r="R3" s="7"/>
      <c r="S3" s="7"/>
      <c r="T3" s="7"/>
      <c r="U3" s="7"/>
      <c r="V3" s="7"/>
      <c r="W3" s="7"/>
      <c r="X3" s="7"/>
      <c r="Y3" s="7"/>
      <c r="Z3" s="7"/>
      <c r="AA3" s="7"/>
      <c r="AB3" s="7"/>
      <c r="AC3" s="7"/>
      <c r="AD3" s="7"/>
      <c r="AE3" s="7"/>
      <c r="AF3" s="7"/>
    </row>
    <row r="4" spans="1:32" x14ac:dyDescent="0.25">
      <c r="A4" s="7"/>
      <c r="B4" s="452"/>
      <c r="C4" s="452"/>
      <c r="D4" s="452"/>
      <c r="E4" s="452"/>
      <c r="F4" s="452"/>
      <c r="G4" s="452"/>
      <c r="H4" s="452"/>
      <c r="I4" s="14" t="s">
        <v>29</v>
      </c>
      <c r="J4" s="119" t="s">
        <v>30</v>
      </c>
      <c r="K4" s="190"/>
      <c r="L4" s="7"/>
      <c r="M4" s="7"/>
      <c r="N4" s="7"/>
      <c r="O4" s="7"/>
      <c r="P4" s="7"/>
      <c r="Q4" s="7"/>
      <c r="R4" s="7"/>
      <c r="S4" s="7"/>
      <c r="T4" s="7"/>
      <c r="U4" s="7"/>
      <c r="V4" s="7"/>
      <c r="W4" s="7"/>
      <c r="X4" s="7"/>
      <c r="Y4" s="7"/>
      <c r="Z4" s="7"/>
      <c r="AA4" s="7"/>
      <c r="AB4" s="7"/>
      <c r="AC4" s="7"/>
      <c r="AD4" s="7"/>
      <c r="AE4" s="7"/>
      <c r="AF4" s="7"/>
    </row>
    <row r="5" spans="1:32" x14ac:dyDescent="0.25">
      <c r="A5" s="7"/>
      <c r="B5" s="194"/>
      <c r="C5" s="203" t="s">
        <v>209</v>
      </c>
      <c r="D5" s="204" t="s">
        <v>210</v>
      </c>
      <c r="E5" s="204"/>
      <c r="F5" s="204" t="s">
        <v>33</v>
      </c>
      <c r="G5" s="204" t="s">
        <v>31</v>
      </c>
      <c r="H5" s="205" t="s">
        <v>34</v>
      </c>
      <c r="I5" s="16" t="s">
        <v>2</v>
      </c>
      <c r="J5" s="120" t="s">
        <v>35</v>
      </c>
      <c r="K5" s="16" t="s">
        <v>154</v>
      </c>
      <c r="L5" s="7"/>
      <c r="M5" s="7"/>
      <c r="N5" s="7"/>
      <c r="O5" s="7"/>
      <c r="P5" s="7"/>
      <c r="Q5" s="7"/>
      <c r="R5" s="7"/>
      <c r="S5" s="7"/>
      <c r="T5" s="7"/>
      <c r="U5" s="7"/>
      <c r="V5" s="7"/>
      <c r="W5" s="7"/>
      <c r="X5" s="7"/>
      <c r="Y5" s="7"/>
      <c r="Z5" s="7"/>
      <c r="AA5" s="7"/>
      <c r="AB5" s="7"/>
      <c r="AC5" s="7"/>
      <c r="AD5" s="7"/>
      <c r="AE5" s="7"/>
      <c r="AF5" s="7"/>
    </row>
    <row r="6" spans="1:32" x14ac:dyDescent="0.25">
      <c r="A6" s="7"/>
      <c r="B6" s="10">
        <v>1</v>
      </c>
      <c r="C6" s="206">
        <v>693</v>
      </c>
      <c r="D6" s="191">
        <v>693</v>
      </c>
      <c r="E6" s="191"/>
      <c r="F6" s="191">
        <f>SUM(C6-D6)</f>
        <v>0</v>
      </c>
      <c r="G6" s="191">
        <v>989</v>
      </c>
      <c r="H6" s="191">
        <v>1186</v>
      </c>
      <c r="I6" s="121">
        <f>SUM(C6/D$17)</f>
        <v>7.0873389241153606E-2</v>
      </c>
      <c r="J6" s="18">
        <f>SUM(D6/D$17)</f>
        <v>7.0873389241153606E-2</v>
      </c>
      <c r="K6" s="221">
        <f>SUM(I6-J6)</f>
        <v>0</v>
      </c>
      <c r="L6" s="7"/>
      <c r="M6" s="7"/>
      <c r="N6" s="7"/>
      <c r="O6" s="7"/>
      <c r="P6" s="7"/>
      <c r="Q6" s="7"/>
      <c r="R6" s="7"/>
      <c r="S6" s="7"/>
      <c r="T6" s="7"/>
      <c r="U6" s="7"/>
      <c r="V6" s="7"/>
      <c r="W6" s="7"/>
      <c r="X6" s="7"/>
      <c r="Y6" s="7"/>
      <c r="Z6" s="7"/>
      <c r="AA6" s="7"/>
      <c r="AB6" s="7"/>
      <c r="AC6" s="7"/>
      <c r="AD6" s="7"/>
      <c r="AE6" s="7"/>
      <c r="AF6" s="7"/>
    </row>
    <row r="7" spans="1:32" x14ac:dyDescent="0.25">
      <c r="A7" s="7"/>
      <c r="B7" s="10">
        <v>2</v>
      </c>
      <c r="C7" s="206">
        <v>1555</v>
      </c>
      <c r="D7" s="191">
        <v>1555</v>
      </c>
      <c r="E7" s="191"/>
      <c r="F7" s="191">
        <f t="shared" ref="F7:F17" si="0">SUM(C7-D7)</f>
        <v>0</v>
      </c>
      <c r="G7" s="191">
        <v>1970</v>
      </c>
      <c r="H7" s="191">
        <v>2423</v>
      </c>
      <c r="I7" s="121">
        <f t="shared" ref="I7:I17" si="1">SUM(C7/D$17)</f>
        <v>0.15903047658007771</v>
      </c>
      <c r="J7" s="18">
        <f t="shared" ref="J7:J17" si="2">SUM(D7/D$17)</f>
        <v>0.15903047658007771</v>
      </c>
      <c r="K7" s="221">
        <f t="shared" ref="K7:K17" si="3">SUM(I7-J7)</f>
        <v>0</v>
      </c>
      <c r="L7" s="7"/>
      <c r="M7" s="7"/>
      <c r="N7" s="7"/>
      <c r="O7" s="7"/>
      <c r="P7" s="7"/>
      <c r="Q7" s="7"/>
      <c r="R7" s="7"/>
      <c r="S7" s="7"/>
      <c r="T7" s="7"/>
      <c r="U7" s="7"/>
      <c r="V7" s="7"/>
      <c r="W7" s="7"/>
      <c r="X7" s="7"/>
      <c r="Y7" s="7"/>
      <c r="Z7" s="7"/>
      <c r="AA7" s="7"/>
      <c r="AB7" s="7"/>
      <c r="AC7" s="7"/>
      <c r="AD7" s="7"/>
      <c r="AE7" s="7"/>
      <c r="AF7" s="7"/>
    </row>
    <row r="8" spans="1:32" x14ac:dyDescent="0.25">
      <c r="A8" s="7"/>
      <c r="B8" s="10">
        <v>3</v>
      </c>
      <c r="C8" s="206">
        <v>2202</v>
      </c>
      <c r="D8" s="191">
        <v>2202</v>
      </c>
      <c r="E8" s="191"/>
      <c r="F8" s="191">
        <f t="shared" si="0"/>
        <v>0</v>
      </c>
      <c r="G8" s="191">
        <v>3092</v>
      </c>
      <c r="H8" s="191">
        <v>3792</v>
      </c>
      <c r="I8" s="121">
        <f t="shared" si="1"/>
        <v>0.22519942728574349</v>
      </c>
      <c r="J8" s="18">
        <f t="shared" si="2"/>
        <v>0.22519942728574349</v>
      </c>
      <c r="K8" s="221">
        <f t="shared" si="3"/>
        <v>0</v>
      </c>
      <c r="L8" s="7"/>
      <c r="M8" s="7"/>
      <c r="N8" s="7"/>
      <c r="O8" s="7"/>
      <c r="P8" s="7"/>
      <c r="Q8" s="7"/>
      <c r="R8" s="7"/>
      <c r="S8" s="7"/>
      <c r="T8" s="7"/>
      <c r="U8" s="7"/>
      <c r="V8" s="7"/>
      <c r="W8" s="7"/>
      <c r="X8" s="7"/>
      <c r="Y8" s="7"/>
      <c r="Z8" s="7"/>
      <c r="AA8" s="7"/>
      <c r="AB8" s="7"/>
      <c r="AC8" s="7"/>
      <c r="AD8" s="7"/>
      <c r="AE8" s="7"/>
      <c r="AF8" s="7"/>
    </row>
    <row r="9" spans="1:32" x14ac:dyDescent="0.25">
      <c r="A9" s="7"/>
      <c r="B9" s="10">
        <v>4</v>
      </c>
      <c r="C9" s="206">
        <v>3277</v>
      </c>
      <c r="D9" s="191">
        <v>3097</v>
      </c>
      <c r="E9" s="191"/>
      <c r="F9" s="191">
        <f t="shared" si="0"/>
        <v>180</v>
      </c>
      <c r="G9" s="191">
        <v>4151</v>
      </c>
      <c r="H9" s="191">
        <v>5091</v>
      </c>
      <c r="I9" s="121">
        <f t="shared" si="1"/>
        <v>0.33514011045203518</v>
      </c>
      <c r="J9" s="18">
        <f t="shared" si="2"/>
        <v>0.31673143792186542</v>
      </c>
      <c r="K9" s="221">
        <f t="shared" si="3"/>
        <v>1.8408672530169756E-2</v>
      </c>
      <c r="L9" s="7"/>
      <c r="M9" s="7"/>
      <c r="N9" s="7"/>
      <c r="O9" s="7"/>
      <c r="P9" s="7"/>
      <c r="Q9" s="7"/>
      <c r="R9" s="7"/>
      <c r="S9" s="7"/>
      <c r="T9" s="7"/>
      <c r="U9" s="7"/>
      <c r="V9" s="7"/>
      <c r="W9" s="7"/>
      <c r="X9" s="7"/>
      <c r="Y9" s="7"/>
      <c r="Z9" s="7"/>
      <c r="AA9" s="7"/>
      <c r="AB9" s="7"/>
      <c r="AC9" s="7"/>
      <c r="AD9" s="7"/>
      <c r="AE9" s="7"/>
      <c r="AF9" s="7"/>
    </row>
    <row r="10" spans="1:32" x14ac:dyDescent="0.25">
      <c r="A10" s="7"/>
      <c r="B10" s="10">
        <v>5</v>
      </c>
      <c r="C10" s="206">
        <v>4307</v>
      </c>
      <c r="D10" s="191">
        <v>3807</v>
      </c>
      <c r="E10" s="191"/>
      <c r="F10" s="191">
        <f t="shared" si="0"/>
        <v>500</v>
      </c>
      <c r="G10" s="191">
        <v>5165</v>
      </c>
      <c r="H10" s="191">
        <v>6448</v>
      </c>
      <c r="I10" s="121">
        <f t="shared" si="1"/>
        <v>0.44047862548578443</v>
      </c>
      <c r="J10" s="18">
        <f t="shared" si="2"/>
        <v>0.38934342401309063</v>
      </c>
      <c r="K10" s="221">
        <f t="shared" si="3"/>
        <v>5.1135201472693792E-2</v>
      </c>
      <c r="L10" s="7"/>
      <c r="M10" s="7"/>
      <c r="N10" s="7"/>
      <c r="O10" s="7"/>
      <c r="P10" s="7"/>
      <c r="Q10" s="7"/>
      <c r="R10" s="7"/>
      <c r="S10" s="7"/>
      <c r="T10" s="7"/>
      <c r="U10" s="7"/>
      <c r="V10" s="7"/>
      <c r="W10" s="7"/>
      <c r="X10" s="7"/>
      <c r="Y10" s="7"/>
      <c r="Z10" s="7"/>
      <c r="AA10" s="7"/>
      <c r="AB10" s="7"/>
      <c r="AC10" s="7"/>
      <c r="AD10" s="7"/>
      <c r="AE10" s="7"/>
      <c r="AF10" s="7"/>
    </row>
    <row r="11" spans="1:32" x14ac:dyDescent="0.25">
      <c r="A11" s="7"/>
      <c r="B11" s="10">
        <v>6</v>
      </c>
      <c r="C11" s="206">
        <v>5241</v>
      </c>
      <c r="D11" s="191">
        <v>4741</v>
      </c>
      <c r="E11" s="191"/>
      <c r="F11" s="191">
        <f t="shared" si="0"/>
        <v>500</v>
      </c>
      <c r="G11" s="191">
        <v>5141</v>
      </c>
      <c r="H11" s="191">
        <v>6164</v>
      </c>
      <c r="I11" s="121">
        <f t="shared" si="1"/>
        <v>0.53599918183677642</v>
      </c>
      <c r="J11" s="18">
        <f t="shared" si="2"/>
        <v>0.48486398036408263</v>
      </c>
      <c r="K11" s="221">
        <f t="shared" si="3"/>
        <v>5.1135201472693792E-2</v>
      </c>
      <c r="L11" s="7"/>
      <c r="M11" s="7"/>
      <c r="N11" s="7"/>
      <c r="O11" s="7"/>
      <c r="P11" s="7"/>
      <c r="Q11" s="7"/>
      <c r="R11" s="7"/>
      <c r="S11" s="7"/>
      <c r="T11" s="7"/>
      <c r="U11" s="7"/>
      <c r="V11" s="7"/>
      <c r="W11" s="7"/>
      <c r="X11" s="7"/>
      <c r="Y11" s="7"/>
      <c r="Z11" s="7"/>
      <c r="AA11" s="7"/>
      <c r="AB11" s="7"/>
      <c r="AC11" s="7"/>
      <c r="AD11" s="7"/>
      <c r="AE11" s="7"/>
      <c r="AF11" s="7"/>
    </row>
    <row r="12" spans="1:32" x14ac:dyDescent="0.25">
      <c r="A12" s="7"/>
      <c r="B12" s="10">
        <v>7</v>
      </c>
      <c r="C12" s="206">
        <v>5999</v>
      </c>
      <c r="D12" s="191">
        <v>5436</v>
      </c>
      <c r="E12" s="191"/>
      <c r="F12" s="191">
        <f t="shared" si="0"/>
        <v>563</v>
      </c>
      <c r="G12" s="191">
        <v>6142</v>
      </c>
      <c r="H12" s="191">
        <v>7364</v>
      </c>
      <c r="I12" s="121">
        <f t="shared" si="1"/>
        <v>0.6135201472693802</v>
      </c>
      <c r="J12" s="18">
        <f t="shared" si="2"/>
        <v>0.55594191041112706</v>
      </c>
      <c r="K12" s="221">
        <f t="shared" si="3"/>
        <v>5.757823685825314E-2</v>
      </c>
      <c r="L12" s="7"/>
      <c r="M12" s="7"/>
      <c r="N12" s="7"/>
      <c r="O12" s="7"/>
      <c r="P12" s="7"/>
      <c r="Q12" s="7"/>
      <c r="R12" s="7"/>
      <c r="S12" s="7"/>
      <c r="T12" s="7"/>
      <c r="U12" s="7"/>
      <c r="V12" s="7"/>
      <c r="W12" s="7"/>
      <c r="X12" s="7"/>
      <c r="Y12" s="7"/>
      <c r="Z12" s="7"/>
      <c r="AA12" s="7"/>
      <c r="AB12" s="7"/>
      <c r="AC12" s="7"/>
      <c r="AD12" s="7"/>
      <c r="AE12" s="7"/>
      <c r="AF12" s="7"/>
    </row>
    <row r="13" spans="1:32" x14ac:dyDescent="0.25">
      <c r="A13" s="7"/>
      <c r="B13" s="10">
        <v>8</v>
      </c>
      <c r="C13" s="206">
        <v>6502</v>
      </c>
      <c r="D13" s="191">
        <v>6002</v>
      </c>
      <c r="E13" s="191"/>
      <c r="F13" s="191">
        <f t="shared" si="0"/>
        <v>500</v>
      </c>
      <c r="G13" s="191">
        <v>6800</v>
      </c>
      <c r="H13" s="191">
        <v>8251</v>
      </c>
      <c r="I13" s="121">
        <f t="shared" si="1"/>
        <v>0.66496215995091024</v>
      </c>
      <c r="J13" s="18">
        <f t="shared" si="2"/>
        <v>0.61382695847821644</v>
      </c>
      <c r="K13" s="221">
        <f t="shared" si="3"/>
        <v>5.1135201472693792E-2</v>
      </c>
      <c r="L13" s="7"/>
      <c r="M13" s="7"/>
      <c r="N13" s="7"/>
      <c r="O13" s="7"/>
      <c r="P13" s="7"/>
      <c r="Q13" s="7"/>
      <c r="R13" s="7"/>
      <c r="S13" s="7"/>
      <c r="T13" s="7"/>
      <c r="U13" s="7"/>
      <c r="V13" s="7"/>
      <c r="W13" s="7"/>
      <c r="X13" s="7"/>
      <c r="Y13" s="7"/>
      <c r="Z13" s="7"/>
      <c r="AA13" s="7"/>
      <c r="AB13" s="7"/>
      <c r="AC13" s="7"/>
      <c r="AD13" s="7"/>
      <c r="AE13" s="7"/>
      <c r="AF13" s="7"/>
    </row>
    <row r="14" spans="1:32" x14ac:dyDescent="0.25">
      <c r="A14" s="7"/>
      <c r="B14" s="10">
        <v>9</v>
      </c>
      <c r="C14" s="206"/>
      <c r="D14" s="191">
        <v>6621</v>
      </c>
      <c r="E14" s="191"/>
      <c r="F14" s="191">
        <f t="shared" si="0"/>
        <v>-6621</v>
      </c>
      <c r="G14" s="191">
        <v>7558</v>
      </c>
      <c r="H14" s="191">
        <v>9270</v>
      </c>
      <c r="I14" s="121">
        <f t="shared" si="1"/>
        <v>0</v>
      </c>
      <c r="J14" s="18">
        <f t="shared" si="2"/>
        <v>0.67713233790141136</v>
      </c>
      <c r="K14" s="221">
        <f t="shared" si="3"/>
        <v>-0.67713233790141136</v>
      </c>
      <c r="L14" s="7"/>
      <c r="M14" s="7"/>
      <c r="N14" s="7"/>
      <c r="O14" s="7"/>
      <c r="P14" s="7"/>
      <c r="Q14" s="7"/>
      <c r="R14" s="7"/>
      <c r="S14" s="7"/>
      <c r="T14" s="7"/>
      <c r="U14" s="7"/>
      <c r="V14" s="7"/>
      <c r="W14" s="7"/>
      <c r="X14" s="7"/>
      <c r="Y14" s="7"/>
      <c r="Z14" s="7"/>
      <c r="AA14" s="7"/>
      <c r="AB14" s="7"/>
      <c r="AC14" s="7"/>
      <c r="AD14" s="7"/>
      <c r="AE14" s="7"/>
      <c r="AF14" s="7"/>
    </row>
    <row r="15" spans="1:32" x14ac:dyDescent="0.25">
      <c r="A15" s="7"/>
      <c r="B15" s="10">
        <v>10</v>
      </c>
      <c r="C15" s="206"/>
      <c r="D15" s="191">
        <v>7003</v>
      </c>
      <c r="E15" s="191"/>
      <c r="F15" s="191">
        <f t="shared" si="0"/>
        <v>-7003</v>
      </c>
      <c r="G15" s="191">
        <v>8800</v>
      </c>
      <c r="H15" s="191">
        <v>10623</v>
      </c>
      <c r="I15" s="121">
        <f t="shared" si="1"/>
        <v>0</v>
      </c>
      <c r="J15" s="18">
        <f t="shared" si="2"/>
        <v>0.71619963182654944</v>
      </c>
      <c r="K15" s="221">
        <f t="shared" si="3"/>
        <v>-0.71619963182654944</v>
      </c>
      <c r="L15" s="7"/>
      <c r="M15" s="7"/>
      <c r="N15" s="7"/>
      <c r="O15" s="7"/>
      <c r="P15" s="7"/>
      <c r="Q15" s="7"/>
      <c r="R15" s="7"/>
      <c r="S15" s="7"/>
      <c r="T15" s="7"/>
      <c r="U15" s="7"/>
      <c r="V15" s="7"/>
      <c r="W15" s="7"/>
      <c r="X15" s="7"/>
      <c r="Y15" s="7"/>
      <c r="Z15" s="7"/>
      <c r="AA15" s="7"/>
      <c r="AB15" s="7"/>
      <c r="AC15" s="7"/>
      <c r="AD15" s="7"/>
      <c r="AE15" s="7"/>
      <c r="AF15" s="7"/>
    </row>
    <row r="16" spans="1:32" x14ac:dyDescent="0.25">
      <c r="A16" s="7"/>
      <c r="B16" s="10">
        <v>11</v>
      </c>
      <c r="C16" s="206"/>
      <c r="D16" s="191">
        <v>7992</v>
      </c>
      <c r="E16" s="191"/>
      <c r="F16" s="191">
        <f t="shared" si="0"/>
        <v>-7992</v>
      </c>
      <c r="G16" s="191">
        <v>9600</v>
      </c>
      <c r="H16" s="191">
        <v>11613</v>
      </c>
      <c r="I16" s="121">
        <f t="shared" si="1"/>
        <v>0</v>
      </c>
      <c r="J16" s="18">
        <f t="shared" si="2"/>
        <v>0.81734506033953769</v>
      </c>
      <c r="K16" s="221">
        <f t="shared" si="3"/>
        <v>-0.81734506033953769</v>
      </c>
      <c r="L16" s="7"/>
      <c r="M16" s="7"/>
      <c r="N16" s="7"/>
      <c r="O16" s="7"/>
      <c r="P16" s="7"/>
      <c r="Q16" s="7"/>
      <c r="R16" s="7"/>
      <c r="S16" s="7"/>
      <c r="T16" s="7"/>
      <c r="U16" s="7"/>
      <c r="V16" s="7"/>
      <c r="W16" s="7"/>
      <c r="X16" s="7"/>
      <c r="Y16" s="7"/>
      <c r="Z16" s="7"/>
      <c r="AA16" s="7"/>
      <c r="AB16" s="7"/>
      <c r="AC16" s="7"/>
      <c r="AD16" s="7"/>
      <c r="AE16" s="7"/>
      <c r="AF16" s="7"/>
    </row>
    <row r="17" spans="1:32" x14ac:dyDescent="0.25">
      <c r="A17" s="7"/>
      <c r="B17" s="10">
        <v>12</v>
      </c>
      <c r="C17" s="206"/>
      <c r="D17" s="191">
        <v>9778</v>
      </c>
      <c r="E17" s="191"/>
      <c r="F17" s="191">
        <f t="shared" si="0"/>
        <v>-9778</v>
      </c>
      <c r="G17" s="207">
        <v>11614</v>
      </c>
      <c r="H17" s="191">
        <v>12874</v>
      </c>
      <c r="I17" s="121">
        <f t="shared" si="1"/>
        <v>0</v>
      </c>
      <c r="J17" s="18">
        <f t="shared" si="2"/>
        <v>1</v>
      </c>
      <c r="K17" s="221">
        <f t="shared" si="3"/>
        <v>-1</v>
      </c>
      <c r="L17" s="7"/>
      <c r="M17" s="7"/>
      <c r="N17" s="7"/>
      <c r="O17" s="7"/>
      <c r="P17" s="7"/>
      <c r="Q17" s="7"/>
      <c r="R17" s="7"/>
      <c r="S17" s="7"/>
      <c r="T17" s="7"/>
      <c r="U17" s="7"/>
      <c r="V17" s="7"/>
      <c r="W17" s="7"/>
      <c r="X17" s="7"/>
      <c r="Y17" s="7"/>
      <c r="Z17" s="7"/>
      <c r="AA17" s="7"/>
      <c r="AB17" s="7"/>
      <c r="AC17" s="7"/>
      <c r="AD17" s="7"/>
      <c r="AE17" s="7"/>
      <c r="AF17" s="7"/>
    </row>
    <row r="18" spans="1:32" x14ac:dyDescent="0.25">
      <c r="A18" s="7"/>
      <c r="B18" s="53"/>
      <c r="C18" s="209"/>
      <c r="D18" s="208"/>
      <c r="E18" s="208"/>
      <c r="F18" s="208"/>
      <c r="G18" s="209"/>
      <c r="H18" s="208"/>
      <c r="I18" s="157"/>
      <c r="J18" s="157"/>
      <c r="K18" s="7"/>
      <c r="L18" s="7"/>
      <c r="M18" s="7"/>
      <c r="N18" s="7"/>
      <c r="O18" s="7"/>
      <c r="P18" s="53"/>
      <c r="Q18" s="210"/>
      <c r="R18" s="210"/>
      <c r="S18" s="210"/>
      <c r="T18" s="210"/>
      <c r="U18" s="7"/>
      <c r="V18" s="7"/>
      <c r="W18" s="7"/>
      <c r="X18" s="7"/>
      <c r="Y18" s="7"/>
      <c r="Z18" s="7"/>
      <c r="AA18" s="7"/>
      <c r="AB18" s="7"/>
      <c r="AC18" s="7"/>
      <c r="AD18" s="7"/>
      <c r="AE18" s="7"/>
      <c r="AF18" s="7"/>
    </row>
    <row r="19" spans="1:32" x14ac:dyDescent="0.25">
      <c r="A19" s="7"/>
      <c r="B19" s="222"/>
      <c r="C19" s="336"/>
      <c r="D19" s="337"/>
      <c r="E19" s="337"/>
      <c r="F19" s="337"/>
      <c r="G19" s="336"/>
      <c r="H19" s="337"/>
      <c r="I19" s="338"/>
      <c r="J19" s="338"/>
      <c r="K19" s="223"/>
      <c r="L19" s="223"/>
      <c r="M19" s="223"/>
      <c r="N19" s="223"/>
      <c r="O19" s="223"/>
      <c r="P19" s="223"/>
      <c r="Q19" s="339"/>
      <c r="R19" s="339"/>
      <c r="S19" s="339"/>
      <c r="T19" s="339"/>
      <c r="U19" s="224"/>
      <c r="V19" s="7"/>
      <c r="W19" s="7"/>
      <c r="X19" s="7"/>
      <c r="Y19" s="7"/>
      <c r="Z19" s="7"/>
      <c r="AA19" s="7"/>
      <c r="AB19" s="7"/>
      <c r="AC19" s="7"/>
      <c r="AD19" s="7"/>
      <c r="AE19" s="7"/>
      <c r="AF19" s="7"/>
    </row>
    <row r="20" spans="1:32" x14ac:dyDescent="0.25">
      <c r="A20" s="7"/>
      <c r="B20" s="225"/>
      <c r="C20" s="138" t="s">
        <v>600</v>
      </c>
      <c r="D20" s="138"/>
      <c r="E20" s="138"/>
      <c r="F20" s="138"/>
      <c r="G20" s="138"/>
      <c r="H20" s="138"/>
      <c r="I20" s="138"/>
      <c r="J20" s="138"/>
      <c r="K20" s="138"/>
      <c r="L20" s="138"/>
      <c r="M20" s="138"/>
      <c r="N20" s="138"/>
      <c r="O20" s="138"/>
      <c r="P20" s="138"/>
      <c r="Q20" s="138"/>
      <c r="R20" s="138"/>
      <c r="S20" s="138"/>
      <c r="T20" s="138"/>
      <c r="U20" s="154"/>
      <c r="V20" s="7"/>
      <c r="W20" s="7"/>
      <c r="X20" s="7"/>
      <c r="Y20" s="7"/>
      <c r="Z20" s="7"/>
      <c r="AA20" s="7"/>
      <c r="AB20" s="7"/>
      <c r="AC20" s="7"/>
      <c r="AD20" s="7"/>
      <c r="AE20" s="7"/>
      <c r="AF20" s="7"/>
    </row>
    <row r="21" spans="1:32" x14ac:dyDescent="0.25">
      <c r="A21" s="7"/>
      <c r="B21" s="225"/>
      <c r="C21" s="138" t="s">
        <v>601</v>
      </c>
      <c r="D21" s="138"/>
      <c r="E21" s="138"/>
      <c r="F21" s="138"/>
      <c r="G21" s="138"/>
      <c r="H21" s="138"/>
      <c r="I21" s="138"/>
      <c r="J21" s="138"/>
      <c r="K21" s="138"/>
      <c r="L21" s="138"/>
      <c r="M21" s="138"/>
      <c r="N21" s="138"/>
      <c r="O21" s="138"/>
      <c r="P21" s="138"/>
      <c r="Q21" s="138"/>
      <c r="R21" s="138"/>
      <c r="S21" s="138"/>
      <c r="T21" s="138"/>
      <c r="U21" s="154"/>
      <c r="V21" s="7"/>
      <c r="W21" s="7"/>
      <c r="X21" s="7"/>
      <c r="Y21" s="7"/>
      <c r="Z21" s="7"/>
      <c r="AA21" s="7"/>
      <c r="AB21" s="7"/>
      <c r="AC21" s="7"/>
      <c r="AD21" s="7"/>
      <c r="AE21" s="7"/>
      <c r="AF21" s="7"/>
    </row>
    <row r="22" spans="1:32" x14ac:dyDescent="0.25">
      <c r="A22" s="7"/>
      <c r="B22" s="225"/>
      <c r="C22" s="138" t="s">
        <v>602</v>
      </c>
      <c r="D22" s="138"/>
      <c r="E22" s="138"/>
      <c r="F22" s="138"/>
      <c r="G22" s="138"/>
      <c r="H22" s="138"/>
      <c r="I22" s="138"/>
      <c r="J22" s="138"/>
      <c r="K22" s="138"/>
      <c r="L22" s="138"/>
      <c r="M22" s="138"/>
      <c r="N22" s="138"/>
      <c r="O22" s="138"/>
      <c r="P22" s="138"/>
      <c r="Q22" s="138"/>
      <c r="R22" s="138"/>
      <c r="S22" s="138"/>
      <c r="T22" s="138"/>
      <c r="U22" s="154"/>
      <c r="V22" s="7"/>
      <c r="W22" s="7"/>
      <c r="X22" s="7"/>
      <c r="Y22" s="7"/>
      <c r="Z22" s="7"/>
      <c r="AA22" s="7"/>
      <c r="AB22" s="7"/>
      <c r="AC22" s="7"/>
      <c r="AD22" s="7"/>
      <c r="AE22" s="7"/>
      <c r="AF22" s="7"/>
    </row>
    <row r="23" spans="1:32" x14ac:dyDescent="0.25">
      <c r="A23" s="7"/>
      <c r="B23" s="225"/>
      <c r="C23" s="138"/>
      <c r="D23" s="138"/>
      <c r="E23" s="138"/>
      <c r="F23" s="138"/>
      <c r="G23" s="138"/>
      <c r="H23" s="138"/>
      <c r="I23" s="138"/>
      <c r="J23" s="138"/>
      <c r="K23" s="138"/>
      <c r="L23" s="138"/>
      <c r="M23" s="138"/>
      <c r="N23" s="138"/>
      <c r="O23" s="138"/>
      <c r="P23" s="138"/>
      <c r="Q23" s="138"/>
      <c r="R23" s="138"/>
      <c r="S23" s="138"/>
      <c r="T23" s="138"/>
      <c r="U23" s="154"/>
      <c r="V23" s="7"/>
      <c r="W23" s="7"/>
      <c r="X23" s="7"/>
      <c r="Y23" s="7"/>
      <c r="Z23" s="7"/>
      <c r="AA23" s="7"/>
      <c r="AB23" s="7"/>
      <c r="AC23" s="7"/>
      <c r="AD23" s="7"/>
      <c r="AE23" s="7"/>
      <c r="AF23" s="7"/>
    </row>
    <row r="24" spans="1:32" x14ac:dyDescent="0.25">
      <c r="A24" s="7"/>
      <c r="B24" s="225"/>
      <c r="C24" s="138"/>
      <c r="D24" s="138"/>
      <c r="E24" s="138"/>
      <c r="F24" s="138"/>
      <c r="G24" s="138"/>
      <c r="H24" s="138"/>
      <c r="I24" s="138"/>
      <c r="J24" s="138"/>
      <c r="K24" s="138"/>
      <c r="L24" s="138"/>
      <c r="M24" s="138"/>
      <c r="N24" s="138"/>
      <c r="O24" s="138"/>
      <c r="P24" s="138"/>
      <c r="Q24" s="138"/>
      <c r="R24" s="138"/>
      <c r="S24" s="138"/>
      <c r="T24" s="138"/>
      <c r="U24" s="154"/>
      <c r="V24" s="7"/>
      <c r="W24" s="7"/>
      <c r="X24" s="7"/>
      <c r="Y24" s="7"/>
      <c r="Z24" s="7"/>
      <c r="AA24" s="7"/>
      <c r="AB24" s="7"/>
      <c r="AC24" s="7"/>
      <c r="AD24" s="7"/>
      <c r="AE24" s="7"/>
      <c r="AF24" s="7"/>
    </row>
    <row r="25" spans="1:32" x14ac:dyDescent="0.25">
      <c r="A25" s="7"/>
      <c r="B25" s="225"/>
      <c r="C25" s="138"/>
      <c r="D25" s="138"/>
      <c r="E25" s="138"/>
      <c r="F25" s="138"/>
      <c r="G25" s="138"/>
      <c r="H25" s="138"/>
      <c r="I25" s="138"/>
      <c r="J25" s="138"/>
      <c r="K25" s="138"/>
      <c r="L25" s="138"/>
      <c r="M25" s="138"/>
      <c r="N25" s="138"/>
      <c r="O25" s="138"/>
      <c r="P25" s="138"/>
      <c r="Q25" s="138"/>
      <c r="R25" s="138"/>
      <c r="S25" s="138"/>
      <c r="T25" s="138"/>
      <c r="U25" s="154"/>
      <c r="V25" s="7"/>
      <c r="W25" s="7"/>
      <c r="X25" s="7"/>
      <c r="Y25" s="7"/>
      <c r="Z25" s="7"/>
      <c r="AA25" s="7"/>
      <c r="AB25" s="7"/>
      <c r="AC25" s="7"/>
      <c r="AD25" s="7"/>
      <c r="AE25" s="7"/>
      <c r="AF25" s="7"/>
    </row>
    <row r="26" spans="1:32" x14ac:dyDescent="0.25">
      <c r="A26" s="7"/>
      <c r="B26" s="225"/>
      <c r="C26" s="138"/>
      <c r="D26" s="138"/>
      <c r="E26" s="138"/>
      <c r="F26" s="138"/>
      <c r="G26" s="138"/>
      <c r="H26" s="138"/>
      <c r="I26" s="138"/>
      <c r="J26" s="138"/>
      <c r="K26" s="138"/>
      <c r="L26" s="138"/>
      <c r="M26" s="138"/>
      <c r="N26" s="138"/>
      <c r="O26" s="138"/>
      <c r="P26" s="138"/>
      <c r="Q26" s="138"/>
      <c r="R26" s="138"/>
      <c r="S26" s="138"/>
      <c r="T26" s="138"/>
      <c r="U26" s="154"/>
      <c r="V26" s="7"/>
      <c r="W26" s="7"/>
      <c r="X26" s="7"/>
      <c r="Y26" s="7"/>
      <c r="Z26" s="7"/>
      <c r="AA26" s="7"/>
      <c r="AB26" s="7"/>
      <c r="AC26" s="7"/>
      <c r="AD26" s="7"/>
      <c r="AE26" s="7"/>
      <c r="AF26" s="7"/>
    </row>
    <row r="27" spans="1:32" x14ac:dyDescent="0.25">
      <c r="A27" s="7"/>
      <c r="B27" s="225"/>
      <c r="C27" s="138"/>
      <c r="D27" s="138"/>
      <c r="E27" s="138"/>
      <c r="F27" s="138"/>
      <c r="G27" s="138"/>
      <c r="H27" s="138"/>
      <c r="I27" s="138"/>
      <c r="J27" s="138"/>
      <c r="K27" s="138"/>
      <c r="L27" s="138"/>
      <c r="M27" s="138"/>
      <c r="N27" s="138"/>
      <c r="O27" s="138"/>
      <c r="P27" s="138"/>
      <c r="Q27" s="138"/>
      <c r="R27" s="138"/>
      <c r="S27" s="138"/>
      <c r="T27" s="138"/>
      <c r="U27" s="154"/>
      <c r="V27" s="7"/>
      <c r="W27" s="7"/>
      <c r="X27" s="7"/>
      <c r="Y27" s="7"/>
      <c r="Z27" s="7"/>
      <c r="AA27" s="7"/>
      <c r="AB27" s="7"/>
      <c r="AC27" s="7"/>
      <c r="AD27" s="7"/>
      <c r="AE27" s="7"/>
      <c r="AF27" s="7"/>
    </row>
    <row r="28" spans="1:32" x14ac:dyDescent="0.25">
      <c r="A28" s="7"/>
      <c r="B28" s="225"/>
      <c r="C28" s="138"/>
      <c r="D28" s="138"/>
      <c r="E28" s="138"/>
      <c r="F28" s="138"/>
      <c r="G28" s="138"/>
      <c r="H28" s="138"/>
      <c r="I28" s="138"/>
      <c r="J28" s="138"/>
      <c r="K28" s="138"/>
      <c r="L28" s="138"/>
      <c r="M28" s="138"/>
      <c r="N28" s="138"/>
      <c r="O28" s="138"/>
      <c r="P28" s="138"/>
      <c r="Q28" s="138"/>
      <c r="R28" s="138"/>
      <c r="S28" s="138"/>
      <c r="T28" s="138"/>
      <c r="U28" s="154"/>
      <c r="V28" s="7"/>
      <c r="W28" s="7"/>
      <c r="X28" s="7"/>
      <c r="Y28" s="7"/>
      <c r="Z28" s="7"/>
      <c r="AA28" s="7"/>
      <c r="AB28" s="7"/>
      <c r="AC28" s="7"/>
      <c r="AD28" s="7"/>
      <c r="AE28" s="7"/>
      <c r="AF28" s="7"/>
    </row>
    <row r="29" spans="1:32" x14ac:dyDescent="0.25">
      <c r="A29" s="7"/>
      <c r="B29" s="225"/>
      <c r="C29" s="138"/>
      <c r="D29" s="138"/>
      <c r="E29" s="138"/>
      <c r="F29" s="138"/>
      <c r="G29" s="138"/>
      <c r="H29" s="138"/>
      <c r="I29" s="138"/>
      <c r="J29" s="138"/>
      <c r="K29" s="138"/>
      <c r="L29" s="138"/>
      <c r="M29" s="138"/>
      <c r="N29" s="138"/>
      <c r="O29" s="138"/>
      <c r="P29" s="138"/>
      <c r="Q29" s="138"/>
      <c r="R29" s="138"/>
      <c r="S29" s="138"/>
      <c r="T29" s="138"/>
      <c r="U29" s="154"/>
      <c r="V29" s="7"/>
      <c r="W29" s="7"/>
      <c r="X29" s="7"/>
      <c r="Y29" s="7"/>
      <c r="Z29" s="7"/>
      <c r="AA29" s="7"/>
      <c r="AB29" s="7"/>
      <c r="AC29" s="7"/>
      <c r="AD29" s="7"/>
      <c r="AE29" s="7"/>
      <c r="AF29" s="7"/>
    </row>
    <row r="30" spans="1:32" x14ac:dyDescent="0.25">
      <c r="A30" s="7"/>
      <c r="B30" s="225"/>
      <c r="C30" s="138"/>
      <c r="D30" s="138"/>
      <c r="E30" s="138"/>
      <c r="F30" s="138"/>
      <c r="G30" s="138"/>
      <c r="H30" s="138"/>
      <c r="I30" s="138"/>
      <c r="J30" s="138"/>
      <c r="K30" s="138"/>
      <c r="L30" s="138"/>
      <c r="M30" s="138"/>
      <c r="N30" s="138"/>
      <c r="O30" s="138"/>
      <c r="P30" s="138"/>
      <c r="Q30" s="138"/>
      <c r="R30" s="138"/>
      <c r="S30" s="138"/>
      <c r="T30" s="138"/>
      <c r="U30" s="154"/>
      <c r="V30" s="7"/>
      <c r="W30" s="7"/>
      <c r="X30" s="7"/>
      <c r="Y30" s="7"/>
      <c r="Z30" s="7"/>
      <c r="AA30" s="7"/>
      <c r="AB30" s="7"/>
      <c r="AC30" s="7"/>
      <c r="AD30" s="7"/>
      <c r="AE30" s="7"/>
      <c r="AF30" s="7"/>
    </row>
    <row r="31" spans="1:32" x14ac:dyDescent="0.25">
      <c r="A31" s="7"/>
      <c r="B31" s="225"/>
      <c r="C31" s="138"/>
      <c r="D31" s="138"/>
      <c r="E31" s="138"/>
      <c r="F31" s="138"/>
      <c r="G31" s="138"/>
      <c r="H31" s="138"/>
      <c r="I31" s="138"/>
      <c r="J31" s="138"/>
      <c r="K31" s="138"/>
      <c r="L31" s="138"/>
      <c r="M31" s="138"/>
      <c r="N31" s="138"/>
      <c r="O31" s="138"/>
      <c r="P31" s="138"/>
      <c r="Q31" s="138"/>
      <c r="R31" s="138"/>
      <c r="S31" s="138"/>
      <c r="T31" s="138"/>
      <c r="U31" s="154"/>
      <c r="V31" s="7"/>
      <c r="W31" s="7"/>
      <c r="X31" s="7"/>
      <c r="Y31" s="7"/>
      <c r="Z31" s="7"/>
      <c r="AA31" s="7"/>
      <c r="AB31" s="7"/>
      <c r="AC31" s="7"/>
      <c r="AD31" s="7"/>
      <c r="AE31" s="7"/>
      <c r="AF31" s="7"/>
    </row>
    <row r="32" spans="1:32" x14ac:dyDescent="0.25">
      <c r="A32" s="7"/>
      <c r="B32" s="225"/>
      <c r="C32" s="138"/>
      <c r="D32" s="138"/>
      <c r="E32" s="138"/>
      <c r="F32" s="138"/>
      <c r="G32" s="138"/>
      <c r="H32" s="138"/>
      <c r="I32" s="138"/>
      <c r="J32" s="138"/>
      <c r="K32" s="138"/>
      <c r="L32" s="138"/>
      <c r="M32" s="138"/>
      <c r="N32" s="138"/>
      <c r="O32" s="138"/>
      <c r="P32" s="138"/>
      <c r="Q32" s="138"/>
      <c r="R32" s="138"/>
      <c r="S32" s="138"/>
      <c r="T32" s="138"/>
      <c r="U32" s="154"/>
      <c r="V32" s="7"/>
      <c r="W32" s="7"/>
      <c r="X32" s="7"/>
      <c r="Y32" s="7"/>
      <c r="Z32" s="7"/>
      <c r="AA32" s="7"/>
      <c r="AB32" s="7"/>
      <c r="AC32" s="7"/>
      <c r="AD32" s="7"/>
      <c r="AE32" s="7"/>
      <c r="AF32" s="7"/>
    </row>
    <row r="33" spans="1:32" x14ac:dyDescent="0.25">
      <c r="A33" s="7"/>
      <c r="B33" s="225"/>
      <c r="C33" s="138"/>
      <c r="D33" s="138"/>
      <c r="E33" s="138"/>
      <c r="F33" s="138"/>
      <c r="G33" s="138"/>
      <c r="H33" s="138"/>
      <c r="I33" s="138"/>
      <c r="J33" s="138"/>
      <c r="K33" s="138"/>
      <c r="L33" s="138"/>
      <c r="M33" s="138"/>
      <c r="N33" s="138"/>
      <c r="O33" s="138"/>
      <c r="P33" s="138"/>
      <c r="Q33" s="138"/>
      <c r="R33" s="138"/>
      <c r="S33" s="138"/>
      <c r="T33" s="138"/>
      <c r="U33" s="154"/>
      <c r="V33" s="7"/>
      <c r="W33" s="7"/>
      <c r="X33" s="7"/>
      <c r="Y33" s="7"/>
      <c r="Z33" s="7"/>
      <c r="AA33" s="7"/>
      <c r="AB33" s="7"/>
      <c r="AC33" s="7"/>
      <c r="AD33" s="7"/>
      <c r="AE33" s="7"/>
      <c r="AF33" s="7"/>
    </row>
    <row r="34" spans="1:32" x14ac:dyDescent="0.25">
      <c r="A34" s="7"/>
      <c r="B34" s="226"/>
      <c r="C34" s="227"/>
      <c r="D34" s="227"/>
      <c r="E34" s="227"/>
      <c r="F34" s="227"/>
      <c r="G34" s="227"/>
      <c r="H34" s="227"/>
      <c r="I34" s="227"/>
      <c r="J34" s="227"/>
      <c r="K34" s="227"/>
      <c r="L34" s="227"/>
      <c r="M34" s="227"/>
      <c r="N34" s="227"/>
      <c r="O34" s="227"/>
      <c r="P34" s="227"/>
      <c r="Q34" s="227"/>
      <c r="R34" s="227"/>
      <c r="S34" s="227"/>
      <c r="T34" s="227"/>
      <c r="U34" s="228"/>
      <c r="V34" s="7"/>
      <c r="W34" s="7"/>
      <c r="X34" s="7"/>
      <c r="Y34" s="7"/>
      <c r="Z34" s="7"/>
      <c r="AA34" s="7"/>
      <c r="AB34" s="7"/>
      <c r="AC34" s="7"/>
      <c r="AD34" s="7"/>
      <c r="AE34" s="7"/>
      <c r="AF34" s="7"/>
    </row>
    <row r="35" spans="1:32" x14ac:dyDescent="0.2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row>
    <row r="36" spans="1:32" x14ac:dyDescent="0.2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row>
    <row r="37" spans="1:32" x14ac:dyDescent="0.2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row>
    <row r="38" spans="1:32" x14ac:dyDescent="0.2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row>
    <row r="39" spans="1:32" x14ac:dyDescent="0.2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row>
    <row r="40" spans="1:32"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row>
    <row r="41" spans="1:32" x14ac:dyDescent="0.2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row r="42" spans="1:32"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row r="44" spans="1:32"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row>
    <row r="46" spans="1:32"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row>
    <row r="48" spans="1:32"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row>
    <row r="49" spans="1:32" x14ac:dyDescent="0.2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row>
    <row r="50" spans="1:32" x14ac:dyDescent="0.2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row>
    <row r="51" spans="1:32" x14ac:dyDescent="0.2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row>
    <row r="52" spans="1:32" x14ac:dyDescent="0.2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row>
    <row r="53" spans="1:32" x14ac:dyDescent="0.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row>
    <row r="54" spans="1:32"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row>
    <row r="55" spans="1:32"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row>
    <row r="56" spans="1:32"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row>
    <row r="57" spans="1:32" x14ac:dyDescent="0.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row>
    <row r="58" spans="1:32" x14ac:dyDescent="0.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row>
    <row r="59" spans="1:32" x14ac:dyDescent="0.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row>
    <row r="60" spans="1:32" x14ac:dyDescent="0.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row>
    <row r="61" spans="1:32" x14ac:dyDescent="0.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row>
    <row r="62" spans="1:32"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row>
    <row r="63" spans="1:32" x14ac:dyDescent="0.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row>
    <row r="64" spans="1:32" x14ac:dyDescent="0.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row>
    <row r="65" spans="1:32" x14ac:dyDescent="0.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row>
    <row r="66" spans="1:32" x14ac:dyDescent="0.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row>
    <row r="67" spans="1:32" x14ac:dyDescent="0.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row>
    <row r="68" spans="1:32" x14ac:dyDescent="0.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row>
    <row r="69" spans="1:32" x14ac:dyDescent="0.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row>
    <row r="70" spans="1:32" x14ac:dyDescent="0.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row>
    <row r="71" spans="1:32"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x14ac:dyDescent="0.25">
      <c r="A74" s="7"/>
      <c r="B74" s="122"/>
      <c r="C74" s="12"/>
      <c r="D74" s="12" t="s">
        <v>102</v>
      </c>
      <c r="E74" s="12" t="s">
        <v>103</v>
      </c>
      <c r="F74" s="447" t="s">
        <v>105</v>
      </c>
      <c r="G74" s="448"/>
      <c r="H74" s="122"/>
      <c r="I74" s="7"/>
      <c r="J74" s="7"/>
      <c r="K74" s="7"/>
      <c r="L74" s="7"/>
      <c r="M74" s="7"/>
      <c r="N74" s="7"/>
      <c r="O74" s="7"/>
      <c r="P74" s="449" t="s">
        <v>155</v>
      </c>
      <c r="Q74" s="450"/>
      <c r="R74" s="450"/>
      <c r="S74" s="450"/>
      <c r="T74" s="451"/>
      <c r="U74" s="7"/>
      <c r="V74" s="7"/>
      <c r="W74" s="7"/>
      <c r="X74" s="7"/>
      <c r="Y74" s="7"/>
      <c r="Z74" s="7"/>
      <c r="AA74" s="7"/>
      <c r="AB74" s="7"/>
      <c r="AC74" s="7"/>
      <c r="AD74" s="7"/>
      <c r="AE74" s="7"/>
      <c r="AF74" s="7"/>
    </row>
    <row r="75" spans="1:32" x14ac:dyDescent="0.25">
      <c r="A75" s="7"/>
      <c r="B75" s="123"/>
      <c r="C75" s="136" t="s">
        <v>99</v>
      </c>
      <c r="D75" s="14" t="s">
        <v>101</v>
      </c>
      <c r="E75" s="14" t="s">
        <v>104</v>
      </c>
      <c r="F75" s="12" t="s">
        <v>92</v>
      </c>
      <c r="G75" s="13" t="s">
        <v>106</v>
      </c>
      <c r="H75" s="16" t="s">
        <v>26</v>
      </c>
      <c r="I75" s="7"/>
      <c r="J75" s="7"/>
      <c r="K75" s="7"/>
      <c r="L75" s="7"/>
      <c r="M75" s="7"/>
      <c r="N75" s="7"/>
      <c r="O75" s="7"/>
      <c r="P75" s="280"/>
      <c r="Q75" s="280" t="s">
        <v>31</v>
      </c>
      <c r="R75" s="280" t="s">
        <v>32</v>
      </c>
      <c r="S75" s="280" t="s">
        <v>68</v>
      </c>
      <c r="T75" s="280" t="s">
        <v>34</v>
      </c>
      <c r="U75" s="7"/>
      <c r="V75" s="7"/>
      <c r="W75" s="7"/>
      <c r="X75" s="7"/>
      <c r="Y75" s="7"/>
      <c r="Z75" s="7"/>
      <c r="AA75" s="7"/>
      <c r="AB75" s="7"/>
      <c r="AC75" s="7"/>
      <c r="AD75" s="7"/>
      <c r="AE75" s="7"/>
      <c r="AF75" s="7"/>
    </row>
    <row r="76" spans="1:32" x14ac:dyDescent="0.25">
      <c r="A76" s="7"/>
      <c r="B76" s="10">
        <v>1</v>
      </c>
      <c r="C76" s="10">
        <v>18</v>
      </c>
      <c r="D76" s="10">
        <v>0.74</v>
      </c>
      <c r="E76" s="10">
        <f>SUM(C76*D76)</f>
        <v>13.32</v>
      </c>
      <c r="F76" s="111">
        <v>6.0000000000000001E-3</v>
      </c>
      <c r="G76" s="111">
        <v>0.188</v>
      </c>
      <c r="H76" s="121">
        <v>0.03</v>
      </c>
      <c r="I76" s="7"/>
      <c r="J76" s="7"/>
      <c r="K76" s="7"/>
      <c r="L76" s="7"/>
      <c r="M76" s="7"/>
      <c r="N76" s="7"/>
      <c r="O76" s="7"/>
      <c r="P76" s="10">
        <v>1</v>
      </c>
      <c r="Q76" s="124">
        <f>SUM(G6/demogr!Q$13)</f>
        <v>0.22543879644403922</v>
      </c>
      <c r="R76" s="124">
        <f>SUM(D6/demogr!Q$13)</f>
        <v>0.15796671985411442</v>
      </c>
      <c r="S76" s="124">
        <f>SUM(E6/demogr!Q$13)</f>
        <v>0</v>
      </c>
      <c r="T76" s="124">
        <f>SUM(H6/demogr!P$13)</f>
        <v>0.27697337692666979</v>
      </c>
      <c r="U76" s="7"/>
      <c r="V76" s="7"/>
      <c r="W76" s="7"/>
      <c r="X76" s="7"/>
      <c r="Y76" s="7"/>
      <c r="Z76" s="7"/>
      <c r="AA76" s="7"/>
      <c r="AB76" s="7"/>
      <c r="AC76" s="7"/>
      <c r="AD76" s="7"/>
      <c r="AE76" s="7"/>
      <c r="AF76" s="7"/>
    </row>
    <row r="77" spans="1:32" x14ac:dyDescent="0.25">
      <c r="A77" s="7"/>
      <c r="B77" s="10">
        <v>2</v>
      </c>
      <c r="C77" s="10">
        <v>18</v>
      </c>
      <c r="D77" s="10">
        <v>0.74</v>
      </c>
      <c r="E77" s="10">
        <f>SUM(C77*D77)</f>
        <v>13.32</v>
      </c>
      <c r="F77" s="111">
        <v>9.2999999999999999E-2</v>
      </c>
      <c r="G77" s="111">
        <v>0.22500000000000001</v>
      </c>
      <c r="H77" s="18">
        <v>0.03</v>
      </c>
      <c r="I77" s="7"/>
      <c r="J77" s="7"/>
      <c r="K77" s="7"/>
      <c r="L77" s="7"/>
      <c r="M77" s="7"/>
      <c r="N77" s="7"/>
      <c r="O77" s="7"/>
      <c r="P77" s="10">
        <v>2</v>
      </c>
      <c r="Q77" s="124">
        <f>SUM(G7/demogr!Q$13)</f>
        <v>0.44905402325051286</v>
      </c>
      <c r="R77" s="124">
        <f>SUM(D7/demogr!Q$13)</f>
        <v>0.35445634830180078</v>
      </c>
      <c r="S77" s="124">
        <f>SUM(E7/demogr!Q$13)</f>
        <v>0</v>
      </c>
      <c r="T77" s="124">
        <f>SUM(H7/demogr!P$13)</f>
        <v>0.56585707613264824</v>
      </c>
      <c r="U77" s="7"/>
      <c r="V77" s="7"/>
      <c r="W77" s="7"/>
      <c r="X77" s="7"/>
      <c r="Y77" s="7"/>
      <c r="Z77" s="7"/>
      <c r="AA77" s="7"/>
      <c r="AB77" s="7"/>
      <c r="AC77" s="7"/>
      <c r="AD77" s="7"/>
      <c r="AE77" s="7"/>
      <c r="AF77" s="7"/>
    </row>
    <row r="78" spans="1:32" x14ac:dyDescent="0.25">
      <c r="A78" s="7"/>
      <c r="B78" s="10">
        <v>3</v>
      </c>
      <c r="C78" s="10">
        <v>18</v>
      </c>
      <c r="D78" s="10">
        <v>0.74</v>
      </c>
      <c r="E78" s="10">
        <f t="shared" ref="E78:E87" si="4">SUM(C78*D78)</f>
        <v>13.32</v>
      </c>
      <c r="F78" s="111">
        <v>5.0000000000000001E-3</v>
      </c>
      <c r="G78" s="111">
        <v>0.26</v>
      </c>
      <c r="H78" s="18">
        <v>0.03</v>
      </c>
      <c r="I78" s="7"/>
      <c r="J78" s="7"/>
      <c r="K78" s="7"/>
      <c r="L78" s="7"/>
      <c r="M78" s="7"/>
      <c r="N78" s="7"/>
      <c r="O78" s="7"/>
      <c r="P78" s="10">
        <v>3</v>
      </c>
      <c r="Q78" s="124">
        <f>SUM(G8/demogr!Q$13)</f>
        <v>0.70480966491907915</v>
      </c>
      <c r="R78" s="124">
        <f>SUM(D8/demogr!Q$13)</f>
        <v>0.50193754273991342</v>
      </c>
      <c r="S78" s="124">
        <f>SUM(E8/demogr!Q$13)</f>
        <v>0</v>
      </c>
      <c r="T78" s="124">
        <f>SUM(H8/demogr!P$13)</f>
        <v>0.88556749182624939</v>
      </c>
      <c r="U78" s="7"/>
      <c r="V78" s="7"/>
      <c r="W78" s="7"/>
      <c r="X78" s="7"/>
      <c r="Y78" s="7"/>
      <c r="Z78" s="7"/>
      <c r="AA78" s="7"/>
      <c r="AB78" s="7"/>
      <c r="AC78" s="7"/>
      <c r="AD78" s="7"/>
      <c r="AE78" s="7"/>
      <c r="AF78" s="7"/>
    </row>
    <row r="79" spans="1:32" x14ac:dyDescent="0.25">
      <c r="A79" s="7"/>
      <c r="B79" s="10">
        <v>4</v>
      </c>
      <c r="C79" s="10">
        <v>18</v>
      </c>
      <c r="D79" s="10">
        <v>0.74</v>
      </c>
      <c r="E79" s="10">
        <f t="shared" si="4"/>
        <v>13.32</v>
      </c>
      <c r="F79" s="111">
        <v>0</v>
      </c>
      <c r="G79" s="111">
        <v>0.27900000000000003</v>
      </c>
      <c r="H79" s="18">
        <v>0.03</v>
      </c>
      <c r="I79" s="7"/>
      <c r="J79" s="7"/>
      <c r="K79" s="7"/>
      <c r="L79" s="7"/>
      <c r="M79" s="7"/>
      <c r="N79" s="7"/>
      <c r="O79" s="7"/>
      <c r="P79" s="10">
        <v>4</v>
      </c>
      <c r="Q79" s="124">
        <f>SUM(G9/demogr!Q$13)</f>
        <v>0.94620469569181676</v>
      </c>
      <c r="R79" s="124">
        <f>SUM(D9/demogr!Q$13)</f>
        <v>0.70594939594255757</v>
      </c>
      <c r="S79" s="124">
        <f>SUM(E9/demogr!Q$13)</f>
        <v>0</v>
      </c>
      <c r="T79" s="124">
        <f>SUM(H9/demogr!P$13)</f>
        <v>1.188930406352172</v>
      </c>
      <c r="U79" s="7"/>
      <c r="V79" s="7"/>
      <c r="W79" s="7"/>
      <c r="X79" s="7"/>
      <c r="Y79" s="7"/>
      <c r="Z79" s="7"/>
      <c r="AA79" s="7"/>
      <c r="AB79" s="7"/>
      <c r="AC79" s="7"/>
      <c r="AD79" s="7"/>
      <c r="AE79" s="7"/>
      <c r="AF79" s="7"/>
    </row>
    <row r="80" spans="1:32" x14ac:dyDescent="0.25">
      <c r="A80" s="7"/>
      <c r="B80" s="10">
        <v>5</v>
      </c>
      <c r="C80" s="10">
        <v>18</v>
      </c>
      <c r="D80" s="10">
        <v>0.74</v>
      </c>
      <c r="E80" s="10">
        <f t="shared" si="4"/>
        <v>13.32</v>
      </c>
      <c r="F80" s="111">
        <v>6.0000000000000001E-3</v>
      </c>
      <c r="G80" s="111">
        <v>0.28999999999999998</v>
      </c>
      <c r="H80" s="18">
        <v>0.03</v>
      </c>
      <c r="I80" s="7"/>
      <c r="J80" s="7"/>
      <c r="K80" s="7"/>
      <c r="L80" s="7"/>
      <c r="M80" s="7"/>
      <c r="N80" s="7"/>
      <c r="O80" s="7"/>
      <c r="P80" s="10">
        <v>5</v>
      </c>
      <c r="Q80" s="124">
        <f>SUM(G10/demogr!Q$13)</f>
        <v>1.1773421472532482</v>
      </c>
      <c r="R80" s="124">
        <f>SUM(D10/demogr!Q$13)</f>
        <v>0.86779120127649878</v>
      </c>
      <c r="S80" s="124">
        <f>SUM(E10/demogr!Q$13)</f>
        <v>0</v>
      </c>
      <c r="T80" s="124">
        <f>SUM(H10/demogr!P$13)</f>
        <v>1.505838393274171</v>
      </c>
      <c r="U80" s="7"/>
      <c r="V80" s="7"/>
      <c r="W80" s="7"/>
      <c r="X80" s="7"/>
      <c r="Y80" s="7"/>
      <c r="Z80" s="7"/>
      <c r="AA80" s="7"/>
      <c r="AB80" s="7"/>
      <c r="AC80" s="7"/>
      <c r="AD80" s="7"/>
      <c r="AE80" s="7"/>
      <c r="AF80" s="7"/>
    </row>
    <row r="81" spans="1:32" x14ac:dyDescent="0.25">
      <c r="A81" s="7"/>
      <c r="B81" s="10">
        <v>6</v>
      </c>
      <c r="C81" s="10">
        <v>18</v>
      </c>
      <c r="D81" s="10">
        <v>0.72</v>
      </c>
      <c r="E81" s="10">
        <f t="shared" si="4"/>
        <v>12.959999999999999</v>
      </c>
      <c r="F81" s="111">
        <v>0</v>
      </c>
      <c r="G81" s="111">
        <v>0.29699999999999999</v>
      </c>
      <c r="H81" s="18">
        <v>0.03</v>
      </c>
      <c r="I81" s="7"/>
      <c r="J81" s="7"/>
      <c r="K81" s="7"/>
      <c r="L81" s="7"/>
      <c r="M81" s="7"/>
      <c r="N81" s="7"/>
      <c r="O81" s="7"/>
      <c r="P81" s="10">
        <v>6</v>
      </c>
      <c r="Q81" s="124">
        <f>SUM(G11/demogr!Q$13)</f>
        <v>1.1718714383405515</v>
      </c>
      <c r="R81" s="124">
        <f>SUM(D11/demogr!Q$13)</f>
        <v>1.0806929564622749</v>
      </c>
      <c r="S81" s="124">
        <f>SUM(E11/demogr!Q$13)</f>
        <v>0</v>
      </c>
      <c r="T81" s="124">
        <f>SUM(H11/demogr!P$13)</f>
        <v>1.4395142456795891</v>
      </c>
      <c r="U81" s="7"/>
      <c r="V81" s="7"/>
      <c r="W81" s="7"/>
      <c r="X81" s="7"/>
      <c r="Y81" s="7"/>
      <c r="Z81" s="7"/>
      <c r="AA81" s="7"/>
      <c r="AB81" s="7"/>
      <c r="AC81" s="7"/>
      <c r="AD81" s="7"/>
      <c r="AE81" s="7"/>
      <c r="AF81" s="7"/>
    </row>
    <row r="82" spans="1:32" x14ac:dyDescent="0.25">
      <c r="A82" s="7"/>
      <c r="B82" s="10">
        <v>7</v>
      </c>
      <c r="C82" s="10">
        <v>18</v>
      </c>
      <c r="D82" s="10">
        <v>0.72</v>
      </c>
      <c r="E82" s="10">
        <f t="shared" si="4"/>
        <v>12.959999999999999</v>
      </c>
      <c r="F82" s="111">
        <v>0</v>
      </c>
      <c r="G82" s="111">
        <v>0.30299999999999999</v>
      </c>
      <c r="H82" s="18">
        <v>0.03</v>
      </c>
      <c r="I82" s="7"/>
      <c r="J82" s="7"/>
      <c r="K82" s="7"/>
      <c r="L82" s="7"/>
      <c r="M82" s="7"/>
      <c r="N82" s="7"/>
      <c r="O82" s="7"/>
      <c r="P82" s="10">
        <v>7</v>
      </c>
      <c r="Q82" s="124">
        <f>SUM(G12/demogr!Q$13)</f>
        <v>1.4000455892409391</v>
      </c>
      <c r="R82" s="124">
        <f>SUM(D12/demogr!Q$13)</f>
        <v>1.2391155687257807</v>
      </c>
      <c r="S82" s="124">
        <f>SUM(E12/demogr!Q$13)</f>
        <v>0</v>
      </c>
      <c r="T82" s="124">
        <f>SUM(H12/demogr!P$13)</f>
        <v>1.7197571228397945</v>
      </c>
      <c r="U82" s="7"/>
      <c r="V82" s="7"/>
      <c r="W82" s="7"/>
      <c r="X82" s="7"/>
      <c r="Y82" s="7"/>
      <c r="Z82" s="7"/>
      <c r="AA82" s="7"/>
      <c r="AB82" s="7"/>
      <c r="AC82" s="7"/>
      <c r="AD82" s="7"/>
      <c r="AE82" s="7"/>
      <c r="AF82" s="7"/>
    </row>
    <row r="83" spans="1:32" x14ac:dyDescent="0.25">
      <c r="A83" s="7"/>
      <c r="B83" s="10">
        <v>8</v>
      </c>
      <c r="C83" s="10">
        <v>18</v>
      </c>
      <c r="D83" s="10"/>
      <c r="E83" s="10">
        <f t="shared" si="4"/>
        <v>0</v>
      </c>
      <c r="F83" s="111">
        <v>2.5000000000000001E-2</v>
      </c>
      <c r="G83" s="111">
        <v>0.371</v>
      </c>
      <c r="H83" s="18">
        <v>0.03</v>
      </c>
      <c r="I83" s="7"/>
      <c r="J83" s="7"/>
      <c r="K83" s="7"/>
      <c r="L83" s="7"/>
      <c r="M83" s="7"/>
      <c r="N83" s="7"/>
      <c r="O83" s="7"/>
      <c r="P83" s="10">
        <v>8</v>
      </c>
      <c r="Q83" s="124">
        <f>SUM(G13/demogr!Q$13)</f>
        <v>1.5500341919307044</v>
      </c>
      <c r="R83" s="124">
        <f>SUM(D13/demogr!Q$13)</f>
        <v>1.3681331205835423</v>
      </c>
      <c r="S83" s="124">
        <f>SUM(E13/demogr!Q$13)</f>
        <v>0</v>
      </c>
      <c r="T83" s="124">
        <f>SUM(H13/demogr!P$13)</f>
        <v>1.9269033162073796</v>
      </c>
      <c r="U83" s="7"/>
      <c r="V83" s="7"/>
      <c r="W83" s="7"/>
      <c r="X83" s="7"/>
      <c r="Y83" s="7"/>
      <c r="Z83" s="7"/>
      <c r="AA83" s="7"/>
      <c r="AB83" s="7"/>
      <c r="AC83" s="7"/>
      <c r="AD83" s="7"/>
      <c r="AE83" s="7"/>
      <c r="AF83" s="7"/>
    </row>
    <row r="84" spans="1:32" x14ac:dyDescent="0.25">
      <c r="A84" s="7"/>
      <c r="B84" s="10">
        <v>9</v>
      </c>
      <c r="C84" s="10">
        <v>18</v>
      </c>
      <c r="D84" s="10"/>
      <c r="E84" s="10">
        <f t="shared" si="4"/>
        <v>0</v>
      </c>
      <c r="F84" s="111">
        <v>7.0000000000000001E-3</v>
      </c>
      <c r="G84" s="111">
        <v>0.36899999999999999</v>
      </c>
      <c r="H84" s="18">
        <v>0.03</v>
      </c>
      <c r="I84" s="7"/>
      <c r="J84" s="7"/>
      <c r="K84" s="7"/>
      <c r="L84" s="7"/>
      <c r="M84" s="7"/>
      <c r="N84" s="7"/>
      <c r="O84" s="7"/>
      <c r="P84" s="10">
        <v>9</v>
      </c>
      <c r="Q84" s="124">
        <f>SUM(G14/demogr!Q$13)</f>
        <v>1.7228174150900388</v>
      </c>
      <c r="R84" s="124">
        <f>SUM(D14/demogr!Q$13)</f>
        <v>1.5092318212901754</v>
      </c>
      <c r="S84" s="124">
        <f>SUM(E14/demogr!Q$13)</f>
        <v>0</v>
      </c>
      <c r="T84" s="124">
        <f>SUM(H14/demogr!P$13)</f>
        <v>2.1648762260625878</v>
      </c>
      <c r="U84" s="7"/>
      <c r="V84" s="7"/>
      <c r="W84" s="7"/>
      <c r="X84" s="7"/>
      <c r="Y84" s="7"/>
      <c r="Z84" s="7"/>
      <c r="AA84" s="7"/>
      <c r="AB84" s="7"/>
      <c r="AC84" s="7"/>
      <c r="AD84" s="7"/>
      <c r="AE84" s="7"/>
      <c r="AF84" s="7"/>
    </row>
    <row r="85" spans="1:32" x14ac:dyDescent="0.25">
      <c r="A85" s="7"/>
      <c r="B85" s="10">
        <v>10</v>
      </c>
      <c r="C85" s="10">
        <v>18</v>
      </c>
      <c r="D85" s="10"/>
      <c r="E85" s="10">
        <f t="shared" si="4"/>
        <v>0</v>
      </c>
      <c r="F85" s="111">
        <v>7.0000000000000001E-3</v>
      </c>
      <c r="G85" s="111">
        <v>0.34399999999999997</v>
      </c>
      <c r="H85" s="18">
        <v>0.03</v>
      </c>
      <c r="I85" s="7"/>
      <c r="J85" s="7"/>
      <c r="K85" s="7"/>
      <c r="L85" s="7"/>
      <c r="M85" s="7"/>
      <c r="N85" s="7"/>
      <c r="O85" s="7"/>
      <c r="P85" s="10">
        <v>10</v>
      </c>
      <c r="Q85" s="124">
        <f>SUM(G15/demogr!Q$13)</f>
        <v>2.0059266013220878</v>
      </c>
      <c r="R85" s="124">
        <f>SUM(D15/demogr!Q$13)</f>
        <v>1.5963072714839297</v>
      </c>
      <c r="S85" s="124">
        <f>SUM(E15/demogr!Q$13)</f>
        <v>0</v>
      </c>
      <c r="T85" s="124">
        <f>SUM(H15/demogr!P$13)</f>
        <v>2.4808500700607192</v>
      </c>
      <c r="U85" s="7"/>
      <c r="V85" s="7"/>
      <c r="W85" s="7"/>
      <c r="X85" s="7"/>
      <c r="Y85" s="7"/>
      <c r="Z85" s="7"/>
      <c r="AA85" s="7"/>
      <c r="AB85" s="7"/>
      <c r="AC85" s="7"/>
      <c r="AD85" s="7"/>
      <c r="AE85" s="7"/>
      <c r="AF85" s="7"/>
    </row>
    <row r="86" spans="1:32" x14ac:dyDescent="0.25">
      <c r="A86" s="7"/>
      <c r="B86" s="10">
        <v>11</v>
      </c>
      <c r="C86" s="10">
        <v>18</v>
      </c>
      <c r="D86" s="10"/>
      <c r="E86" s="10">
        <f t="shared" si="4"/>
        <v>0</v>
      </c>
      <c r="F86" s="111">
        <v>6.0000000000000001E-3</v>
      </c>
      <c r="G86" s="111">
        <v>0.32800000000000001</v>
      </c>
      <c r="H86" s="18">
        <v>0.03</v>
      </c>
      <c r="I86" s="7"/>
      <c r="J86" s="7"/>
      <c r="K86" s="7"/>
      <c r="L86" s="7"/>
      <c r="M86" s="7"/>
      <c r="N86" s="7"/>
      <c r="O86" s="7"/>
      <c r="P86" s="10">
        <v>11</v>
      </c>
      <c r="Q86" s="124">
        <f>SUM(G16/demogr!Q$13)</f>
        <v>2.1882835650786414</v>
      </c>
      <c r="R86" s="124">
        <f>SUM(D16/demogr!Q$13)</f>
        <v>1.8217460679279689</v>
      </c>
      <c r="S86" s="124">
        <f>SUM(E16/demogr!Q$13)</f>
        <v>0</v>
      </c>
      <c r="T86" s="124">
        <f>SUM(H16/demogr!P$13)</f>
        <v>2.7120504437178887</v>
      </c>
      <c r="U86" s="7"/>
      <c r="V86" s="7"/>
      <c r="W86" s="7"/>
      <c r="X86" s="7"/>
      <c r="Y86" s="7"/>
      <c r="Z86" s="7"/>
      <c r="AA86" s="7"/>
      <c r="AB86" s="7"/>
      <c r="AC86" s="7"/>
      <c r="AD86" s="7"/>
      <c r="AE86" s="7"/>
      <c r="AF86" s="7"/>
    </row>
    <row r="87" spans="1:32" x14ac:dyDescent="0.25">
      <c r="A87" s="7"/>
      <c r="B87" s="10">
        <v>12</v>
      </c>
      <c r="C87" s="10">
        <v>18</v>
      </c>
      <c r="D87" s="10"/>
      <c r="E87" s="10">
        <f t="shared" si="4"/>
        <v>0</v>
      </c>
      <c r="F87" s="111">
        <v>7.0000000000000001E-3</v>
      </c>
      <c r="G87" s="111">
        <v>0.32800000000000001</v>
      </c>
      <c r="H87" s="18">
        <v>0.03</v>
      </c>
      <c r="I87" s="7"/>
      <c r="J87" s="7"/>
      <c r="K87" s="7"/>
      <c r="L87" s="7"/>
      <c r="M87" s="7"/>
      <c r="N87" s="7"/>
      <c r="O87" s="7"/>
      <c r="P87" s="10">
        <v>12</v>
      </c>
      <c r="Q87" s="124">
        <f>SUM(G17/demogr!Q$13)</f>
        <v>2.6473672213357649</v>
      </c>
      <c r="R87" s="124">
        <f>SUM(D17/demogr!Q$13)</f>
        <v>2.2288579895144744</v>
      </c>
      <c r="S87" s="124">
        <f>SUM(E17/demogr!Q$13)</f>
        <v>0</v>
      </c>
      <c r="T87" s="124">
        <f>SUM(H17/demogr!P$13)</f>
        <v>3.0065390004670713</v>
      </c>
      <c r="U87" s="7"/>
      <c r="V87" s="7"/>
      <c r="W87" s="7"/>
      <c r="X87" s="7"/>
      <c r="Y87" s="7"/>
      <c r="Z87" s="7"/>
      <c r="AA87" s="7"/>
      <c r="AB87" s="7"/>
      <c r="AC87" s="7"/>
      <c r="AD87" s="7"/>
      <c r="AE87" s="7"/>
      <c r="AF87" s="7"/>
    </row>
    <row r="88" spans="1:32" x14ac:dyDescent="0.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x14ac:dyDescent="0.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x14ac:dyDescent="0.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x14ac:dyDescent="0.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x14ac:dyDescent="0.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x14ac:dyDescent="0.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x14ac:dyDescent="0.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x14ac:dyDescent="0.2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x14ac:dyDescent="0.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row>
    <row r="98" spans="1:32" x14ac:dyDescent="0.2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x14ac:dyDescent="0.2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sheetData>
  <mergeCells count="3">
    <mergeCell ref="F74:G74"/>
    <mergeCell ref="P74:T74"/>
    <mergeCell ref="B3:H4"/>
  </mergeCells>
  <hyperlinks>
    <hyperlink ref="F74:G74" location="sykefr!A1" display="sjukefråvere i %"/>
    <hyperlink ref="C75" location="'tal tils'!A1" display="tal tils"/>
    <hyperlink ref="A1" location="FREMSIDE_ØKONOMI!A1" display="TILBAKE TIL FRAMSIDA"/>
  </hyperlinks>
  <pageMargins left="0.70866141732283472" right="0.70866141732283472"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47</vt:i4>
      </vt:variant>
    </vt:vector>
  </HeadingPairs>
  <TitlesOfParts>
    <vt:vector size="47" baseType="lpstr">
      <vt:lpstr>FREMSIDE_ØKONOMI</vt:lpstr>
      <vt:lpstr>Skatt</vt:lpstr>
      <vt:lpstr>rammetilskudd</vt:lpstr>
      <vt:lpstr>andre statstilsk</vt:lpstr>
      <vt:lpstr>Renteinntekter kraftfond</vt:lpstr>
      <vt:lpstr>Utbytte ØE</vt:lpstr>
      <vt:lpstr>gev_tap fin instr</vt:lpstr>
      <vt:lpstr>langsiktig gj</vt:lpstr>
      <vt:lpstr>sentradm</vt:lpstr>
      <vt:lpstr>pol st</vt:lpstr>
      <vt:lpstr>prosj_avs</vt:lpstr>
      <vt:lpstr>reinhald</vt:lpstr>
      <vt:lpstr>it-dr</vt:lpstr>
      <vt:lpstr>Skodje b skule</vt:lpstr>
      <vt:lpstr>Valle skule_sfo</vt:lpstr>
      <vt:lpstr>Stette skule_sfo</vt:lpstr>
      <vt:lpstr>Skodje u skole</vt:lpstr>
      <vt:lpstr>Felles_gr_sk</vt:lpstr>
      <vt:lpstr>ppt</vt:lpstr>
      <vt:lpstr>rel form</vt:lpstr>
      <vt:lpstr>landbr</vt:lpstr>
      <vt:lpstr>bvern</vt:lpstr>
      <vt:lpstr>NAV</vt:lpstr>
      <vt:lpstr>flykningar</vt:lpstr>
      <vt:lpstr>Skodje b hage</vt:lpstr>
      <vt:lpstr>Valle b hage</vt:lpstr>
      <vt:lpstr>stette bhg</vt:lpstr>
      <vt:lpstr>Prestemarka bhg</vt:lpstr>
      <vt:lpstr>felles_barnehage</vt:lpstr>
      <vt:lpstr>kultur</vt:lpstr>
      <vt:lpstr>SOMS</vt:lpstr>
      <vt:lpstr>HBO</vt:lpstr>
      <vt:lpstr>SAMHREF</vt:lpstr>
      <vt:lpstr>PM BU</vt:lpstr>
      <vt:lpstr>PM DT</vt:lpstr>
      <vt:lpstr>helsesent</vt:lpstr>
      <vt:lpstr>koord_eining</vt:lpstr>
      <vt:lpstr>FUE</vt:lpstr>
      <vt:lpstr>KMTD</vt:lpstr>
      <vt:lpstr>Prognose_einingane</vt:lpstr>
      <vt:lpstr>Ansv lån ØE</vt:lpstr>
      <vt:lpstr>per_budsj</vt:lpstr>
      <vt:lpstr>sykefr</vt:lpstr>
      <vt:lpstr>demogr</vt:lpstr>
      <vt:lpstr>tal tils</vt:lpstr>
      <vt:lpstr>mva ref</vt:lpstr>
      <vt:lpstr>fordelt_akk_budsj</vt:lpstr>
    </vt:vector>
  </TitlesOfParts>
  <Company>Giske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Asle Giske</dc:creator>
  <cp:lastModifiedBy>Mortensen, Martin Gjendem</cp:lastModifiedBy>
  <cp:lastPrinted>2015-09-11T11:08:09Z</cp:lastPrinted>
  <dcterms:created xsi:type="dcterms:W3CDTF">2014-02-27T10:27:30Z</dcterms:created>
  <dcterms:modified xsi:type="dcterms:W3CDTF">2015-10-01T13:06:47Z</dcterms:modified>
</cp:coreProperties>
</file>